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870" yWindow="570" windowWidth="11385" windowHeight="9150"/>
  </bookViews>
  <sheets>
    <sheet name="Rekapitulace stavby" sheetId="1" r:id="rId1"/>
    <sheet name="SO 01 - Oprava kolejí a v..." sheetId="2" r:id="rId2"/>
    <sheet name="SO 02 - Oprava GPK koleje..." sheetId="3" r:id="rId3"/>
    <sheet name="SO 03 - Oprava hmoždinek ..." sheetId="4" r:id="rId4"/>
    <sheet name="VON - Vedlejší a ostatní ..." sheetId="5" r:id="rId5"/>
    <sheet name="Seznam figur" sheetId="6" r:id="rId6"/>
  </sheets>
  <definedNames>
    <definedName name="_xlnm._FilterDatabase" localSheetId="1" hidden="1">'SO 01 - Oprava kolejí a v...'!$C$121:$K$979</definedName>
    <definedName name="_xlnm._FilterDatabase" localSheetId="2" hidden="1">'SO 02 - Oprava GPK koleje...'!$C$121:$K$258</definedName>
    <definedName name="_xlnm._FilterDatabase" localSheetId="3" hidden="1">'SO 03 - Oprava hmoždinek ...'!$C$118:$K$135</definedName>
    <definedName name="_xlnm._FilterDatabase" localSheetId="4" hidden="1">'VON - Vedlejší a ostatní ...'!$C$116:$K$140</definedName>
    <definedName name="_xlnm.Print_Titles" localSheetId="0">'Rekapitulace stavby'!$92:$92</definedName>
    <definedName name="_xlnm.Print_Titles" localSheetId="5">'Seznam figur'!$9:$9</definedName>
    <definedName name="_xlnm.Print_Titles" localSheetId="1">'SO 01 - Oprava kolejí a v...'!$121:$121</definedName>
    <definedName name="_xlnm.Print_Titles" localSheetId="2">'SO 02 - Oprava GPK koleje...'!$121:$121</definedName>
    <definedName name="_xlnm.Print_Titles" localSheetId="3">'SO 03 - Oprava hmoždinek ...'!$118:$118</definedName>
    <definedName name="_xlnm.Print_Titles" localSheetId="4">'VON - Vedlejší a ostatní ...'!$116:$116</definedName>
    <definedName name="_xlnm.Print_Area" localSheetId="0">'Rekapitulace stavby'!$D$4:$AO$76,'Rekapitulace stavby'!$C$82:$AQ$99</definedName>
    <definedName name="_xlnm.Print_Area" localSheetId="5">'Seznam figur'!$C$4:$G$210</definedName>
    <definedName name="_xlnm.Print_Area" localSheetId="1">'SO 01 - Oprava kolejí a v...'!$C$4:$J$76,'SO 01 - Oprava kolejí a v...'!$C$82:$J$103,'SO 01 - Oprava kolejí a v...'!$C$109:$K$979</definedName>
    <definedName name="_xlnm.Print_Area" localSheetId="2">'SO 02 - Oprava GPK koleje...'!$C$4:$J$76,'SO 02 - Oprava GPK koleje...'!$C$82:$J$103,'SO 02 - Oprava GPK koleje...'!$C$109:$K$258</definedName>
    <definedName name="_xlnm.Print_Area" localSheetId="3">'SO 03 - Oprava hmoždinek ...'!$C$4:$J$76,'SO 03 - Oprava hmoždinek ...'!$C$82:$J$100,'SO 03 - Oprava hmoždinek ...'!$C$106:$K$135</definedName>
    <definedName name="_xlnm.Print_Area" localSheetId="4">'VON - Vedlejší a ostatní ...'!$C$4:$J$76,'VON - Vedlejší a ostatní ...'!$C$82:$J$98,'VON - Vedlejší a ostatní ...'!$C$104:$K$140</definedName>
  </definedNames>
  <calcPr calcId="145621"/>
</workbook>
</file>

<file path=xl/calcChain.xml><?xml version="1.0" encoding="utf-8"?>
<calcChain xmlns="http://schemas.openxmlformats.org/spreadsheetml/2006/main">
  <c r="D7" i="6" l="1"/>
  <c r="J37" i="5"/>
  <c r="J36" i="5"/>
  <c r="AY98" i="1"/>
  <c r="J35" i="5"/>
  <c r="AX98" i="1" s="1"/>
  <c r="BI137" i="5"/>
  <c r="BH137" i="5"/>
  <c r="BG137" i="5"/>
  <c r="BF137" i="5"/>
  <c r="T137" i="5"/>
  <c r="R137" i="5"/>
  <c r="P137" i="5"/>
  <c r="BI134" i="5"/>
  <c r="BH134" i="5"/>
  <c r="BG134" i="5"/>
  <c r="BF134" i="5"/>
  <c r="T134" i="5"/>
  <c r="R134" i="5"/>
  <c r="P134" i="5"/>
  <c r="BI131" i="5"/>
  <c r="BH131" i="5"/>
  <c r="BG131" i="5"/>
  <c r="BF131" i="5"/>
  <c r="T131" i="5"/>
  <c r="R131" i="5"/>
  <c r="P131" i="5"/>
  <c r="BI128" i="5"/>
  <c r="BH128" i="5"/>
  <c r="BG128" i="5"/>
  <c r="BF128" i="5"/>
  <c r="T128" i="5"/>
  <c r="R128" i="5"/>
  <c r="P128" i="5"/>
  <c r="BI125" i="5"/>
  <c r="BH125" i="5"/>
  <c r="BG125" i="5"/>
  <c r="BF125" i="5"/>
  <c r="T125" i="5"/>
  <c r="R125" i="5"/>
  <c r="P125" i="5"/>
  <c r="BI121" i="5"/>
  <c r="BH121" i="5"/>
  <c r="BG121" i="5"/>
  <c r="BF121" i="5"/>
  <c r="T121" i="5"/>
  <c r="R121" i="5"/>
  <c r="P121" i="5"/>
  <c r="BI119" i="5"/>
  <c r="BH119" i="5"/>
  <c r="BG119" i="5"/>
  <c r="BF119" i="5"/>
  <c r="T119" i="5"/>
  <c r="R119" i="5"/>
  <c r="P119" i="5"/>
  <c r="J114" i="5"/>
  <c r="F113" i="5"/>
  <c r="F111" i="5"/>
  <c r="E109" i="5"/>
  <c r="J92" i="5"/>
  <c r="F91" i="5"/>
  <c r="F89" i="5"/>
  <c r="E87" i="5"/>
  <c r="J21" i="5"/>
  <c r="E21" i="5"/>
  <c r="J113" i="5" s="1"/>
  <c r="J20" i="5"/>
  <c r="J18" i="5"/>
  <c r="E18" i="5"/>
  <c r="F114" i="5" s="1"/>
  <c r="J17" i="5"/>
  <c r="J12" i="5"/>
  <c r="J111" i="5" s="1"/>
  <c r="E7" i="5"/>
  <c r="E107" i="5"/>
  <c r="T121" i="4"/>
  <c r="J37" i="4"/>
  <c r="J36" i="4"/>
  <c r="AY97" i="1"/>
  <c r="J35" i="4"/>
  <c r="AX97" i="1"/>
  <c r="BI133" i="4"/>
  <c r="BH133" i="4"/>
  <c r="BG133" i="4"/>
  <c r="BF133" i="4"/>
  <c r="T133" i="4"/>
  <c r="R133" i="4"/>
  <c r="P133" i="4"/>
  <c r="BI130" i="4"/>
  <c r="BH130" i="4"/>
  <c r="BG130" i="4"/>
  <c r="BF130" i="4"/>
  <c r="T130" i="4"/>
  <c r="R130" i="4"/>
  <c r="P130" i="4"/>
  <c r="BI127" i="4"/>
  <c r="BH127" i="4"/>
  <c r="BG127" i="4"/>
  <c r="BF127" i="4"/>
  <c r="T127" i="4"/>
  <c r="R127" i="4"/>
  <c r="P127" i="4"/>
  <c r="BI122" i="4"/>
  <c r="BH122" i="4"/>
  <c r="BG122" i="4"/>
  <c r="BF122" i="4"/>
  <c r="T122" i="4"/>
  <c r="R122" i="4"/>
  <c r="R121" i="4"/>
  <c r="P122" i="4"/>
  <c r="P121" i="4"/>
  <c r="J116" i="4"/>
  <c r="F115" i="4"/>
  <c r="F113" i="4"/>
  <c r="E111" i="4"/>
  <c r="J92" i="4"/>
  <c r="F91" i="4"/>
  <c r="F89" i="4"/>
  <c r="E87" i="4"/>
  <c r="J21" i="4"/>
  <c r="E21" i="4"/>
  <c r="J91" i="4" s="1"/>
  <c r="J20" i="4"/>
  <c r="J18" i="4"/>
  <c r="E18" i="4"/>
  <c r="F116" i="4" s="1"/>
  <c r="J17" i="4"/>
  <c r="J12" i="4"/>
  <c r="J89" i="4" s="1"/>
  <c r="E7" i="4"/>
  <c r="E109" i="4"/>
  <c r="J124" i="3"/>
  <c r="J37" i="3"/>
  <c r="J36" i="3"/>
  <c r="AY96" i="1"/>
  <c r="J35" i="3"/>
  <c r="AX96" i="1"/>
  <c r="BI255" i="3"/>
  <c r="BH255" i="3"/>
  <c r="BG255" i="3"/>
  <c r="BF255" i="3"/>
  <c r="T255" i="3"/>
  <c r="R255" i="3"/>
  <c r="P255" i="3"/>
  <c r="BI251" i="3"/>
  <c r="BH251" i="3"/>
  <c r="BG251" i="3"/>
  <c r="BF251" i="3"/>
  <c r="T251" i="3"/>
  <c r="R251" i="3"/>
  <c r="P251" i="3"/>
  <c r="BI245" i="3"/>
  <c r="BH245" i="3"/>
  <c r="BG245" i="3"/>
  <c r="BF245" i="3"/>
  <c r="T245" i="3"/>
  <c r="T244" i="3"/>
  <c r="R245" i="3"/>
  <c r="R244" i="3"/>
  <c r="P245" i="3"/>
  <c r="P244" i="3"/>
  <c r="BI241" i="3"/>
  <c r="BH241" i="3"/>
  <c r="BG241" i="3"/>
  <c r="BF241" i="3"/>
  <c r="T241" i="3"/>
  <c r="R241" i="3"/>
  <c r="P241" i="3"/>
  <c r="BI238" i="3"/>
  <c r="BH238" i="3"/>
  <c r="BG238" i="3"/>
  <c r="BF238" i="3"/>
  <c r="T238" i="3"/>
  <c r="R238" i="3"/>
  <c r="P238" i="3"/>
  <c r="BI233" i="3"/>
  <c r="BH233" i="3"/>
  <c r="BG233" i="3"/>
  <c r="BF233" i="3"/>
  <c r="T233" i="3"/>
  <c r="R233" i="3"/>
  <c r="P233" i="3"/>
  <c r="BI229" i="3"/>
  <c r="BH229" i="3"/>
  <c r="BG229" i="3"/>
  <c r="BF229" i="3"/>
  <c r="T229" i="3"/>
  <c r="R229" i="3"/>
  <c r="P229" i="3"/>
  <c r="BI224" i="3"/>
  <c r="BH224" i="3"/>
  <c r="BG224" i="3"/>
  <c r="BF224" i="3"/>
  <c r="T224" i="3"/>
  <c r="R224" i="3"/>
  <c r="P224" i="3"/>
  <c r="BI216" i="3"/>
  <c r="BH216" i="3"/>
  <c r="BG216" i="3"/>
  <c r="BF216" i="3"/>
  <c r="T216" i="3"/>
  <c r="R216" i="3"/>
  <c r="P216" i="3"/>
  <c r="BI208" i="3"/>
  <c r="BH208" i="3"/>
  <c r="BG208" i="3"/>
  <c r="BF208" i="3"/>
  <c r="T208" i="3"/>
  <c r="R208" i="3"/>
  <c r="P208" i="3"/>
  <c r="BI200" i="3"/>
  <c r="BH200" i="3"/>
  <c r="BG200" i="3"/>
  <c r="BF200" i="3"/>
  <c r="T200" i="3"/>
  <c r="R200" i="3"/>
  <c r="P200" i="3"/>
  <c r="BI195" i="3"/>
  <c r="BH195" i="3"/>
  <c r="BG195" i="3"/>
  <c r="BF195" i="3"/>
  <c r="T195" i="3"/>
  <c r="R195" i="3"/>
  <c r="P195" i="3"/>
  <c r="BI188" i="3"/>
  <c r="BH188" i="3"/>
  <c r="BG188" i="3"/>
  <c r="BF188" i="3"/>
  <c r="T188" i="3"/>
  <c r="R188" i="3"/>
  <c r="P188" i="3"/>
  <c r="BI181" i="3"/>
  <c r="BH181" i="3"/>
  <c r="BG181" i="3"/>
  <c r="BF181" i="3"/>
  <c r="T181" i="3"/>
  <c r="R181" i="3"/>
  <c r="P181" i="3"/>
  <c r="BI174" i="3"/>
  <c r="BH174" i="3"/>
  <c r="BG174" i="3"/>
  <c r="BF174" i="3"/>
  <c r="T174" i="3"/>
  <c r="R174" i="3"/>
  <c r="P174" i="3"/>
  <c r="BI168" i="3"/>
  <c r="BH168" i="3"/>
  <c r="BG168" i="3"/>
  <c r="BF168" i="3"/>
  <c r="T168" i="3"/>
  <c r="R168" i="3"/>
  <c r="P168" i="3"/>
  <c r="BI162" i="3"/>
  <c r="BH162" i="3"/>
  <c r="BG162" i="3"/>
  <c r="BF162" i="3"/>
  <c r="T162" i="3"/>
  <c r="R162" i="3"/>
  <c r="P162" i="3"/>
  <c r="BI156" i="3"/>
  <c r="BH156" i="3"/>
  <c r="BG156" i="3"/>
  <c r="BF156" i="3"/>
  <c r="T156" i="3"/>
  <c r="R156" i="3"/>
  <c r="P156" i="3"/>
  <c r="BI148" i="3"/>
  <c r="BH148" i="3"/>
  <c r="BG148" i="3"/>
  <c r="BF148" i="3"/>
  <c r="T148" i="3"/>
  <c r="R148" i="3"/>
  <c r="P148" i="3"/>
  <c r="BI141" i="3"/>
  <c r="BH141" i="3"/>
  <c r="BG141" i="3"/>
  <c r="BF141" i="3"/>
  <c r="T141" i="3"/>
  <c r="R141" i="3"/>
  <c r="P141" i="3"/>
  <c r="BI136" i="3"/>
  <c r="BH136" i="3"/>
  <c r="BG136" i="3"/>
  <c r="BF136" i="3"/>
  <c r="T136" i="3"/>
  <c r="R136" i="3"/>
  <c r="P136" i="3"/>
  <c r="BI133" i="3"/>
  <c r="BH133" i="3"/>
  <c r="BG133" i="3"/>
  <c r="BF133" i="3"/>
  <c r="T133" i="3"/>
  <c r="R133" i="3"/>
  <c r="P133" i="3"/>
  <c r="BI130" i="3"/>
  <c r="BH130" i="3"/>
  <c r="BG130" i="3"/>
  <c r="BF130" i="3"/>
  <c r="T130" i="3"/>
  <c r="R130" i="3"/>
  <c r="P130" i="3"/>
  <c r="BI126" i="3"/>
  <c r="BH126" i="3"/>
  <c r="BG126" i="3"/>
  <c r="BF126" i="3"/>
  <c r="T126" i="3"/>
  <c r="R126" i="3"/>
  <c r="P126" i="3"/>
  <c r="J98" i="3"/>
  <c r="J119" i="3"/>
  <c r="F118" i="3"/>
  <c r="F116" i="3"/>
  <c r="E114" i="3"/>
  <c r="J92" i="3"/>
  <c r="F91" i="3"/>
  <c r="F89" i="3"/>
  <c r="E87" i="3"/>
  <c r="J21" i="3"/>
  <c r="E21" i="3"/>
  <c r="J91" i="3" s="1"/>
  <c r="J20" i="3"/>
  <c r="J18" i="3"/>
  <c r="E18" i="3"/>
  <c r="F92" i="3" s="1"/>
  <c r="J17" i="3"/>
  <c r="J12" i="3"/>
  <c r="J116" i="3" s="1"/>
  <c r="E7" i="3"/>
  <c r="E112" i="3"/>
  <c r="J37" i="2"/>
  <c r="J36" i="2"/>
  <c r="AY95" i="1" s="1"/>
  <c r="J35" i="2"/>
  <c r="AX95" i="1" s="1"/>
  <c r="BI973" i="2"/>
  <c r="BH973" i="2"/>
  <c r="BG973" i="2"/>
  <c r="BF973" i="2"/>
  <c r="T973" i="2"/>
  <c r="R973" i="2"/>
  <c r="P973" i="2"/>
  <c r="BI969" i="2"/>
  <c r="BH969" i="2"/>
  <c r="BG969" i="2"/>
  <c r="BF969" i="2"/>
  <c r="T969" i="2"/>
  <c r="R969" i="2"/>
  <c r="P969" i="2"/>
  <c r="BI965" i="2"/>
  <c r="BH965" i="2"/>
  <c r="BG965" i="2"/>
  <c r="BF965" i="2"/>
  <c r="T965" i="2"/>
  <c r="R965" i="2"/>
  <c r="P965" i="2"/>
  <c r="BI958" i="2"/>
  <c r="BH958" i="2"/>
  <c r="BG958" i="2"/>
  <c r="BF958" i="2"/>
  <c r="T958" i="2"/>
  <c r="R958" i="2"/>
  <c r="P958" i="2"/>
  <c r="BI954" i="2"/>
  <c r="BH954" i="2"/>
  <c r="BG954" i="2"/>
  <c r="BF954" i="2"/>
  <c r="T954" i="2"/>
  <c r="R954" i="2"/>
  <c r="P954" i="2"/>
  <c r="BI939" i="2"/>
  <c r="BH939" i="2"/>
  <c r="BG939" i="2"/>
  <c r="BF939" i="2"/>
  <c r="T939" i="2"/>
  <c r="R939" i="2"/>
  <c r="P939" i="2"/>
  <c r="BI935" i="2"/>
  <c r="BH935" i="2"/>
  <c r="BG935" i="2"/>
  <c r="BF935" i="2"/>
  <c r="T935" i="2"/>
  <c r="R935" i="2"/>
  <c r="P935" i="2"/>
  <c r="BI918" i="2"/>
  <c r="BH918" i="2"/>
  <c r="BG918" i="2"/>
  <c r="BF918" i="2"/>
  <c r="T918" i="2"/>
  <c r="R918" i="2"/>
  <c r="P918" i="2"/>
  <c r="BI914" i="2"/>
  <c r="BH914" i="2"/>
  <c r="BG914" i="2"/>
  <c r="BF914" i="2"/>
  <c r="T914" i="2"/>
  <c r="R914" i="2"/>
  <c r="P914" i="2"/>
  <c r="BI910" i="2"/>
  <c r="BH910" i="2"/>
  <c r="BG910" i="2"/>
  <c r="BF910" i="2"/>
  <c r="T910" i="2"/>
  <c r="R910" i="2"/>
  <c r="P910" i="2"/>
  <c r="BI906" i="2"/>
  <c r="BH906" i="2"/>
  <c r="BG906" i="2"/>
  <c r="BF906" i="2"/>
  <c r="T906" i="2"/>
  <c r="R906" i="2"/>
  <c r="P906" i="2"/>
  <c r="BI902" i="2"/>
  <c r="BH902" i="2"/>
  <c r="BG902" i="2"/>
  <c r="BF902" i="2"/>
  <c r="T902" i="2"/>
  <c r="R902" i="2"/>
  <c r="P902" i="2"/>
  <c r="BI898" i="2"/>
  <c r="BH898" i="2"/>
  <c r="BG898" i="2"/>
  <c r="BF898" i="2"/>
  <c r="T898" i="2"/>
  <c r="R898" i="2"/>
  <c r="P898" i="2"/>
  <c r="BI894" i="2"/>
  <c r="BH894" i="2"/>
  <c r="BG894" i="2"/>
  <c r="BF894" i="2"/>
  <c r="T894" i="2"/>
  <c r="R894" i="2"/>
  <c r="P894" i="2"/>
  <c r="BI890" i="2"/>
  <c r="BH890" i="2"/>
  <c r="BG890" i="2"/>
  <c r="BF890" i="2"/>
  <c r="T890" i="2"/>
  <c r="R890" i="2"/>
  <c r="P890" i="2"/>
  <c r="BI886" i="2"/>
  <c r="BH886" i="2"/>
  <c r="BG886" i="2"/>
  <c r="BF886" i="2"/>
  <c r="T886" i="2"/>
  <c r="R886" i="2"/>
  <c r="P886" i="2"/>
  <c r="BI882" i="2"/>
  <c r="BH882" i="2"/>
  <c r="BG882" i="2"/>
  <c r="BF882" i="2"/>
  <c r="T882" i="2"/>
  <c r="R882" i="2"/>
  <c r="P882" i="2"/>
  <c r="BI878" i="2"/>
  <c r="BH878" i="2"/>
  <c r="BG878" i="2"/>
  <c r="BF878" i="2"/>
  <c r="T878" i="2"/>
  <c r="R878" i="2"/>
  <c r="P878" i="2"/>
  <c r="BI874" i="2"/>
  <c r="BH874" i="2"/>
  <c r="BG874" i="2"/>
  <c r="BF874" i="2"/>
  <c r="T874" i="2"/>
  <c r="R874" i="2"/>
  <c r="P874" i="2"/>
  <c r="BI870" i="2"/>
  <c r="BH870" i="2"/>
  <c r="BG870" i="2"/>
  <c r="BF870" i="2"/>
  <c r="T870" i="2"/>
  <c r="R870" i="2"/>
  <c r="P870" i="2"/>
  <c r="BI866" i="2"/>
  <c r="BH866" i="2"/>
  <c r="BG866" i="2"/>
  <c r="BF866" i="2"/>
  <c r="T866" i="2"/>
  <c r="R866" i="2"/>
  <c r="P866" i="2"/>
  <c r="BI862" i="2"/>
  <c r="BH862" i="2"/>
  <c r="BG862" i="2"/>
  <c r="BF862" i="2"/>
  <c r="T862" i="2"/>
  <c r="R862" i="2"/>
  <c r="P862" i="2"/>
  <c r="BI858" i="2"/>
  <c r="BH858" i="2"/>
  <c r="BG858" i="2"/>
  <c r="BF858" i="2"/>
  <c r="T858" i="2"/>
  <c r="R858" i="2"/>
  <c r="P858" i="2"/>
  <c r="BI854" i="2"/>
  <c r="BH854" i="2"/>
  <c r="BG854" i="2"/>
  <c r="BF854" i="2"/>
  <c r="T854" i="2"/>
  <c r="R854" i="2"/>
  <c r="P854" i="2"/>
  <c r="BI850" i="2"/>
  <c r="BH850" i="2"/>
  <c r="BG850" i="2"/>
  <c r="BF850" i="2"/>
  <c r="T850" i="2"/>
  <c r="R850" i="2"/>
  <c r="P850" i="2"/>
  <c r="BI846" i="2"/>
  <c r="BH846" i="2"/>
  <c r="BG846" i="2"/>
  <c r="BF846" i="2"/>
  <c r="T846" i="2"/>
  <c r="R846" i="2"/>
  <c r="P846" i="2"/>
  <c r="BI841" i="2"/>
  <c r="BH841" i="2"/>
  <c r="BG841" i="2"/>
  <c r="BF841" i="2"/>
  <c r="T841" i="2"/>
  <c r="R841" i="2"/>
  <c r="P841" i="2"/>
  <c r="BI837" i="2"/>
  <c r="BH837" i="2"/>
  <c r="BG837" i="2"/>
  <c r="BF837" i="2"/>
  <c r="T837" i="2"/>
  <c r="R837" i="2"/>
  <c r="P837" i="2"/>
  <c r="BI833" i="2"/>
  <c r="BH833" i="2"/>
  <c r="BG833" i="2"/>
  <c r="BF833" i="2"/>
  <c r="T833" i="2"/>
  <c r="R833" i="2"/>
  <c r="P833" i="2"/>
  <c r="BI829" i="2"/>
  <c r="BH829" i="2"/>
  <c r="BG829" i="2"/>
  <c r="BF829" i="2"/>
  <c r="T829" i="2"/>
  <c r="R829" i="2"/>
  <c r="P829" i="2"/>
  <c r="BI820" i="2"/>
  <c r="BH820" i="2"/>
  <c r="BG820" i="2"/>
  <c r="BF820" i="2"/>
  <c r="T820" i="2"/>
  <c r="R820" i="2"/>
  <c r="P820" i="2"/>
  <c r="BI807" i="2"/>
  <c r="BH807" i="2"/>
  <c r="BG807" i="2"/>
  <c r="BF807" i="2"/>
  <c r="T807" i="2"/>
  <c r="R807" i="2"/>
  <c r="P807" i="2"/>
  <c r="BI803" i="2"/>
  <c r="BH803" i="2"/>
  <c r="BG803" i="2"/>
  <c r="BF803" i="2"/>
  <c r="T803" i="2"/>
  <c r="R803" i="2"/>
  <c r="P803" i="2"/>
  <c r="BI794" i="2"/>
  <c r="BH794" i="2"/>
  <c r="BG794" i="2"/>
  <c r="BF794" i="2"/>
  <c r="T794" i="2"/>
  <c r="R794" i="2"/>
  <c r="P794" i="2"/>
  <c r="BI785" i="2"/>
  <c r="BH785" i="2"/>
  <c r="BG785" i="2"/>
  <c r="BF785" i="2"/>
  <c r="T785" i="2"/>
  <c r="R785" i="2"/>
  <c r="P785" i="2"/>
  <c r="BI770" i="2"/>
  <c r="BH770" i="2"/>
  <c r="BG770" i="2"/>
  <c r="BF770" i="2"/>
  <c r="T770" i="2"/>
  <c r="R770" i="2"/>
  <c r="P770" i="2"/>
  <c r="BI765" i="2"/>
  <c r="BH765" i="2"/>
  <c r="BG765" i="2"/>
  <c r="BF765" i="2"/>
  <c r="T765" i="2"/>
  <c r="R765" i="2"/>
  <c r="P765" i="2"/>
  <c r="BI761" i="2"/>
  <c r="BH761" i="2"/>
  <c r="BG761" i="2"/>
  <c r="BF761" i="2"/>
  <c r="T761" i="2"/>
  <c r="R761" i="2"/>
  <c r="P761" i="2"/>
  <c r="BI757" i="2"/>
  <c r="BH757" i="2"/>
  <c r="BG757" i="2"/>
  <c r="BF757" i="2"/>
  <c r="T757" i="2"/>
  <c r="R757" i="2"/>
  <c r="P757" i="2"/>
  <c r="BI753" i="2"/>
  <c r="BH753" i="2"/>
  <c r="BG753" i="2"/>
  <c r="BF753" i="2"/>
  <c r="T753" i="2"/>
  <c r="R753" i="2"/>
  <c r="P753" i="2"/>
  <c r="BI749" i="2"/>
  <c r="BH749" i="2"/>
  <c r="BG749" i="2"/>
  <c r="BF749" i="2"/>
  <c r="T749" i="2"/>
  <c r="R749" i="2"/>
  <c r="P749" i="2"/>
  <c r="BI745" i="2"/>
  <c r="BH745" i="2"/>
  <c r="BG745" i="2"/>
  <c r="BF745" i="2"/>
  <c r="T745" i="2"/>
  <c r="R745" i="2"/>
  <c r="P745" i="2"/>
  <c r="BI741" i="2"/>
  <c r="BH741" i="2"/>
  <c r="BG741" i="2"/>
  <c r="BF741" i="2"/>
  <c r="T741" i="2"/>
  <c r="R741" i="2"/>
  <c r="P741" i="2"/>
  <c r="BI734" i="2"/>
  <c r="BH734" i="2"/>
  <c r="BG734" i="2"/>
  <c r="BF734" i="2"/>
  <c r="T734" i="2"/>
  <c r="R734" i="2"/>
  <c r="P734" i="2"/>
  <c r="BI730" i="2"/>
  <c r="BH730" i="2"/>
  <c r="BG730" i="2"/>
  <c r="BF730" i="2"/>
  <c r="T730" i="2"/>
  <c r="R730" i="2"/>
  <c r="P730" i="2"/>
  <c r="BI726" i="2"/>
  <c r="BH726" i="2"/>
  <c r="BG726" i="2"/>
  <c r="BF726" i="2"/>
  <c r="T726" i="2"/>
  <c r="R726" i="2"/>
  <c r="P726" i="2"/>
  <c r="BI722" i="2"/>
  <c r="BH722" i="2"/>
  <c r="BG722" i="2"/>
  <c r="BF722" i="2"/>
  <c r="T722" i="2"/>
  <c r="R722" i="2"/>
  <c r="P722" i="2"/>
  <c r="BI715" i="2"/>
  <c r="BH715" i="2"/>
  <c r="BG715" i="2"/>
  <c r="BF715" i="2"/>
  <c r="T715" i="2"/>
  <c r="R715" i="2"/>
  <c r="P715" i="2"/>
  <c r="BI708" i="2"/>
  <c r="BH708" i="2"/>
  <c r="BG708" i="2"/>
  <c r="BF708" i="2"/>
  <c r="T708" i="2"/>
  <c r="R708" i="2"/>
  <c r="P708" i="2"/>
  <c r="BI701" i="2"/>
  <c r="BH701" i="2"/>
  <c r="BG701" i="2"/>
  <c r="BF701" i="2"/>
  <c r="T701" i="2"/>
  <c r="R701" i="2"/>
  <c r="P701" i="2"/>
  <c r="BI688" i="2"/>
  <c r="BH688" i="2"/>
  <c r="BG688" i="2"/>
  <c r="BF688" i="2"/>
  <c r="T688" i="2"/>
  <c r="R688" i="2"/>
  <c r="P688" i="2"/>
  <c r="BI681" i="2"/>
  <c r="BH681" i="2"/>
  <c r="BG681" i="2"/>
  <c r="BF681" i="2"/>
  <c r="T681" i="2"/>
  <c r="R681" i="2"/>
  <c r="P681" i="2"/>
  <c r="BI678" i="2"/>
  <c r="BH678" i="2"/>
  <c r="BG678" i="2"/>
  <c r="BF678" i="2"/>
  <c r="T678" i="2"/>
  <c r="R678" i="2"/>
  <c r="P678" i="2"/>
  <c r="BI675" i="2"/>
  <c r="BH675" i="2"/>
  <c r="BG675" i="2"/>
  <c r="BF675" i="2"/>
  <c r="T675" i="2"/>
  <c r="R675" i="2"/>
  <c r="P675" i="2"/>
  <c r="BI672" i="2"/>
  <c r="BH672" i="2"/>
  <c r="BG672" i="2"/>
  <c r="BF672" i="2"/>
  <c r="T672" i="2"/>
  <c r="R672" i="2"/>
  <c r="P672" i="2"/>
  <c r="BI668" i="2"/>
  <c r="BH668" i="2"/>
  <c r="BG668" i="2"/>
  <c r="BF668" i="2"/>
  <c r="T668" i="2"/>
  <c r="R668" i="2"/>
  <c r="P668" i="2"/>
  <c r="BI663" i="2"/>
  <c r="BH663" i="2"/>
  <c r="BG663" i="2"/>
  <c r="BF663" i="2"/>
  <c r="T663" i="2"/>
  <c r="R663" i="2"/>
  <c r="P663" i="2"/>
  <c r="BI659" i="2"/>
  <c r="BH659" i="2"/>
  <c r="BG659" i="2"/>
  <c r="BF659" i="2"/>
  <c r="T659" i="2"/>
  <c r="R659" i="2"/>
  <c r="P659" i="2"/>
  <c r="BI655" i="2"/>
  <c r="BH655" i="2"/>
  <c r="BG655" i="2"/>
  <c r="BF655" i="2"/>
  <c r="T655" i="2"/>
  <c r="R655" i="2"/>
  <c r="P655" i="2"/>
  <c r="BI650" i="2"/>
  <c r="BH650" i="2"/>
  <c r="BG650" i="2"/>
  <c r="BF650" i="2"/>
  <c r="T650" i="2"/>
  <c r="R650" i="2"/>
  <c r="P650" i="2"/>
  <c r="BI647" i="2"/>
  <c r="BH647" i="2"/>
  <c r="BG647" i="2"/>
  <c r="BF647" i="2"/>
  <c r="T647" i="2"/>
  <c r="R647" i="2"/>
  <c r="P647" i="2"/>
  <c r="BI638" i="2"/>
  <c r="BH638" i="2"/>
  <c r="BG638" i="2"/>
  <c r="BF638" i="2"/>
  <c r="T638" i="2"/>
  <c r="R638" i="2"/>
  <c r="P638" i="2"/>
  <c r="BI633" i="2"/>
  <c r="BH633" i="2"/>
  <c r="BG633" i="2"/>
  <c r="BF633" i="2"/>
  <c r="T633" i="2"/>
  <c r="R633" i="2"/>
  <c r="P633" i="2"/>
  <c r="BI628" i="2"/>
  <c r="BH628" i="2"/>
  <c r="BG628" i="2"/>
  <c r="BF628" i="2"/>
  <c r="T628" i="2"/>
  <c r="R628" i="2"/>
  <c r="P628" i="2"/>
  <c r="BI624" i="2"/>
  <c r="BH624" i="2"/>
  <c r="BG624" i="2"/>
  <c r="BF624" i="2"/>
  <c r="T624" i="2"/>
  <c r="R624" i="2"/>
  <c r="P624" i="2"/>
  <c r="BI619" i="2"/>
  <c r="BH619" i="2"/>
  <c r="BG619" i="2"/>
  <c r="BF619" i="2"/>
  <c r="T619" i="2"/>
  <c r="R619" i="2"/>
  <c r="P619" i="2"/>
  <c r="BI607" i="2"/>
  <c r="BH607" i="2"/>
  <c r="BG607" i="2"/>
  <c r="BF607" i="2"/>
  <c r="T607" i="2"/>
  <c r="R607" i="2"/>
  <c r="P607" i="2"/>
  <c r="BI600" i="2"/>
  <c r="BH600" i="2"/>
  <c r="BG600" i="2"/>
  <c r="BF600" i="2"/>
  <c r="T600" i="2"/>
  <c r="R600" i="2"/>
  <c r="P600" i="2"/>
  <c r="BI595" i="2"/>
  <c r="BH595" i="2"/>
  <c r="BG595" i="2"/>
  <c r="BF595" i="2"/>
  <c r="T595" i="2"/>
  <c r="R595" i="2"/>
  <c r="P595" i="2"/>
  <c r="BI590" i="2"/>
  <c r="BH590" i="2"/>
  <c r="BG590" i="2"/>
  <c r="BF590" i="2"/>
  <c r="T590" i="2"/>
  <c r="R590" i="2"/>
  <c r="P590" i="2"/>
  <c r="BI586" i="2"/>
  <c r="BH586" i="2"/>
  <c r="BG586" i="2"/>
  <c r="BF586" i="2"/>
  <c r="T586" i="2"/>
  <c r="R586" i="2"/>
  <c r="P586" i="2"/>
  <c r="BI581" i="2"/>
  <c r="BH581" i="2"/>
  <c r="BG581" i="2"/>
  <c r="BF581" i="2"/>
  <c r="T581" i="2"/>
  <c r="R581" i="2"/>
  <c r="P581" i="2"/>
  <c r="BI576" i="2"/>
  <c r="BH576" i="2"/>
  <c r="BG576" i="2"/>
  <c r="BF576" i="2"/>
  <c r="T576" i="2"/>
  <c r="R576" i="2"/>
  <c r="P576" i="2"/>
  <c r="BI571" i="2"/>
  <c r="BH571" i="2"/>
  <c r="BG571" i="2"/>
  <c r="BF571" i="2"/>
  <c r="T571" i="2"/>
  <c r="R571" i="2"/>
  <c r="P571" i="2"/>
  <c r="BI567" i="2"/>
  <c r="BH567" i="2"/>
  <c r="BG567" i="2"/>
  <c r="BF567" i="2"/>
  <c r="T567" i="2"/>
  <c r="R567" i="2"/>
  <c r="P567" i="2"/>
  <c r="BI559" i="2"/>
  <c r="BH559" i="2"/>
  <c r="BG559" i="2"/>
  <c r="BF559" i="2"/>
  <c r="T559" i="2"/>
  <c r="R559" i="2"/>
  <c r="P559" i="2"/>
  <c r="BI543" i="2"/>
  <c r="BH543" i="2"/>
  <c r="BG543" i="2"/>
  <c r="BF543" i="2"/>
  <c r="T543" i="2"/>
  <c r="R543" i="2"/>
  <c r="P543" i="2"/>
  <c r="BI539" i="2"/>
  <c r="BH539" i="2"/>
  <c r="BG539" i="2"/>
  <c r="BF539" i="2"/>
  <c r="T539" i="2"/>
  <c r="R539" i="2"/>
  <c r="P539" i="2"/>
  <c r="BI518" i="2"/>
  <c r="BH518" i="2"/>
  <c r="BG518" i="2"/>
  <c r="BF518" i="2"/>
  <c r="T518" i="2"/>
  <c r="R518" i="2"/>
  <c r="P518" i="2"/>
  <c r="BI502" i="2"/>
  <c r="BH502" i="2"/>
  <c r="BG502" i="2"/>
  <c r="BF502" i="2"/>
  <c r="T502" i="2"/>
  <c r="R502" i="2"/>
  <c r="P502" i="2"/>
  <c r="BI490" i="2"/>
  <c r="BH490" i="2"/>
  <c r="BG490" i="2"/>
  <c r="BF490" i="2"/>
  <c r="T490" i="2"/>
  <c r="R490" i="2"/>
  <c r="P490" i="2"/>
  <c r="BI470" i="2"/>
  <c r="BH470" i="2"/>
  <c r="BG470" i="2"/>
  <c r="BF470" i="2"/>
  <c r="T470" i="2"/>
  <c r="R470" i="2"/>
  <c r="P470" i="2"/>
  <c r="BI455" i="2"/>
  <c r="BH455" i="2"/>
  <c r="BG455" i="2"/>
  <c r="BF455" i="2"/>
  <c r="T455" i="2"/>
  <c r="R455" i="2"/>
  <c r="P455" i="2"/>
  <c r="BI440" i="2"/>
  <c r="BH440" i="2"/>
  <c r="BG440" i="2"/>
  <c r="BF440" i="2"/>
  <c r="T440" i="2"/>
  <c r="R440" i="2"/>
  <c r="P440" i="2"/>
  <c r="BI425" i="2"/>
  <c r="BH425" i="2"/>
  <c r="BG425" i="2"/>
  <c r="BF425" i="2"/>
  <c r="T425" i="2"/>
  <c r="R425" i="2"/>
  <c r="P425" i="2"/>
  <c r="BI421" i="2"/>
  <c r="BH421" i="2"/>
  <c r="BG421" i="2"/>
  <c r="BF421" i="2"/>
  <c r="T421" i="2"/>
  <c r="R421" i="2"/>
  <c r="P421" i="2"/>
  <c r="BI414" i="2"/>
  <c r="BH414" i="2"/>
  <c r="BG414" i="2"/>
  <c r="BF414" i="2"/>
  <c r="T414" i="2"/>
  <c r="R414" i="2"/>
  <c r="P414" i="2"/>
  <c r="BI406" i="2"/>
  <c r="BH406" i="2"/>
  <c r="BG406" i="2"/>
  <c r="BF406" i="2"/>
  <c r="T406" i="2"/>
  <c r="R406" i="2"/>
  <c r="P406" i="2"/>
  <c r="BI402" i="2"/>
  <c r="BH402" i="2"/>
  <c r="BG402" i="2"/>
  <c r="BF402" i="2"/>
  <c r="T402" i="2"/>
  <c r="R402" i="2"/>
  <c r="P402" i="2"/>
  <c r="BI382" i="2"/>
  <c r="BH382" i="2"/>
  <c r="BG382" i="2"/>
  <c r="BF382" i="2"/>
  <c r="T382" i="2"/>
  <c r="R382" i="2"/>
  <c r="P382" i="2"/>
  <c r="BI372" i="2"/>
  <c r="BH372" i="2"/>
  <c r="BG372" i="2"/>
  <c r="BF372" i="2"/>
  <c r="T372" i="2"/>
  <c r="R372" i="2"/>
  <c r="P372" i="2"/>
  <c r="BI350" i="2"/>
  <c r="BH350" i="2"/>
  <c r="BG350" i="2"/>
  <c r="BF350" i="2"/>
  <c r="T350" i="2"/>
  <c r="R350" i="2"/>
  <c r="P350" i="2"/>
  <c r="BI340" i="2"/>
  <c r="BH340" i="2"/>
  <c r="BG340" i="2"/>
  <c r="BF340" i="2"/>
  <c r="T340" i="2"/>
  <c r="R340" i="2"/>
  <c r="P340" i="2"/>
  <c r="BI330" i="2"/>
  <c r="BH330" i="2"/>
  <c r="BG330" i="2"/>
  <c r="BF330" i="2"/>
  <c r="T330" i="2"/>
  <c r="R330" i="2"/>
  <c r="P330" i="2"/>
  <c r="BI318" i="2"/>
  <c r="BH318" i="2"/>
  <c r="BG318" i="2"/>
  <c r="BF318" i="2"/>
  <c r="T318" i="2"/>
  <c r="R318" i="2"/>
  <c r="P318" i="2"/>
  <c r="BI302" i="2"/>
  <c r="BH302" i="2"/>
  <c r="BG302" i="2"/>
  <c r="BF302" i="2"/>
  <c r="T302" i="2"/>
  <c r="R302" i="2"/>
  <c r="P302" i="2"/>
  <c r="BI298" i="2"/>
  <c r="BH298" i="2"/>
  <c r="BG298" i="2"/>
  <c r="BF298" i="2"/>
  <c r="T298" i="2"/>
  <c r="R298" i="2"/>
  <c r="P298" i="2"/>
  <c r="BI294" i="2"/>
  <c r="BH294" i="2"/>
  <c r="BG294" i="2"/>
  <c r="BF294" i="2"/>
  <c r="T294" i="2"/>
  <c r="R294" i="2"/>
  <c r="P294" i="2"/>
  <c r="BI287" i="2"/>
  <c r="BH287" i="2"/>
  <c r="BG287" i="2"/>
  <c r="BF287" i="2"/>
  <c r="T287" i="2"/>
  <c r="R287" i="2"/>
  <c r="P287" i="2"/>
  <c r="BI280" i="2"/>
  <c r="BH280" i="2"/>
  <c r="BG280" i="2"/>
  <c r="BF280" i="2"/>
  <c r="T280" i="2"/>
  <c r="R280" i="2"/>
  <c r="P280" i="2"/>
  <c r="BI273" i="2"/>
  <c r="BH273" i="2"/>
  <c r="BG273" i="2"/>
  <c r="BF273" i="2"/>
  <c r="T273" i="2"/>
  <c r="R273" i="2"/>
  <c r="P273" i="2"/>
  <c r="BI268" i="2"/>
  <c r="BH268" i="2"/>
  <c r="BG268" i="2"/>
  <c r="BF268" i="2"/>
  <c r="T268" i="2"/>
  <c r="R268" i="2"/>
  <c r="P268" i="2"/>
  <c r="BI258" i="2"/>
  <c r="BH258" i="2"/>
  <c r="BG258" i="2"/>
  <c r="BF258" i="2"/>
  <c r="T258" i="2"/>
  <c r="R258" i="2"/>
  <c r="P258" i="2"/>
  <c r="BI246" i="2"/>
  <c r="BH246" i="2"/>
  <c r="BG246" i="2"/>
  <c r="BF246" i="2"/>
  <c r="T246" i="2"/>
  <c r="R246" i="2"/>
  <c r="P246" i="2"/>
  <c r="BI234" i="2"/>
  <c r="BH234" i="2"/>
  <c r="BG234" i="2"/>
  <c r="BF234" i="2"/>
  <c r="T234" i="2"/>
  <c r="R234" i="2"/>
  <c r="P234" i="2"/>
  <c r="BI220" i="2"/>
  <c r="BH220" i="2"/>
  <c r="BG220" i="2"/>
  <c r="BF220" i="2"/>
  <c r="T220" i="2"/>
  <c r="R220" i="2"/>
  <c r="P220" i="2"/>
  <c r="BI204" i="2"/>
  <c r="BH204" i="2"/>
  <c r="BG204" i="2"/>
  <c r="BF204" i="2"/>
  <c r="T204" i="2"/>
  <c r="R204" i="2"/>
  <c r="P204" i="2"/>
  <c r="BI196" i="2"/>
  <c r="BH196" i="2"/>
  <c r="BG196" i="2"/>
  <c r="BF196" i="2"/>
  <c r="T196" i="2"/>
  <c r="R196" i="2"/>
  <c r="P196" i="2"/>
  <c r="BI181" i="2"/>
  <c r="BH181" i="2"/>
  <c r="BG181" i="2"/>
  <c r="BF181" i="2"/>
  <c r="T181" i="2"/>
  <c r="R181" i="2"/>
  <c r="P181" i="2"/>
  <c r="BI164" i="2"/>
  <c r="BH164" i="2"/>
  <c r="BG164" i="2"/>
  <c r="BF164" i="2"/>
  <c r="T164" i="2"/>
  <c r="R164" i="2"/>
  <c r="P164" i="2"/>
  <c r="BI153" i="2"/>
  <c r="BH153" i="2"/>
  <c r="BG153" i="2"/>
  <c r="BF153" i="2"/>
  <c r="T153" i="2"/>
  <c r="R153" i="2"/>
  <c r="P153" i="2"/>
  <c r="BI149" i="2"/>
  <c r="BH149" i="2"/>
  <c r="BG149" i="2"/>
  <c r="BF149" i="2"/>
  <c r="T149" i="2"/>
  <c r="R149" i="2"/>
  <c r="P149" i="2"/>
  <c r="BI145" i="2"/>
  <c r="BH145" i="2"/>
  <c r="BG145" i="2"/>
  <c r="BF145" i="2"/>
  <c r="T145" i="2"/>
  <c r="R145" i="2"/>
  <c r="P145" i="2"/>
  <c r="BI142" i="2"/>
  <c r="BH142" i="2"/>
  <c r="BG142" i="2"/>
  <c r="BF142" i="2"/>
  <c r="T142" i="2"/>
  <c r="R142" i="2"/>
  <c r="P142" i="2"/>
  <c r="BI139" i="2"/>
  <c r="BH139" i="2"/>
  <c r="BG139" i="2"/>
  <c r="BF139" i="2"/>
  <c r="T139" i="2"/>
  <c r="R139" i="2"/>
  <c r="P139" i="2"/>
  <c r="BI136" i="2"/>
  <c r="BH136" i="2"/>
  <c r="BG136" i="2"/>
  <c r="BF136" i="2"/>
  <c r="T136" i="2"/>
  <c r="R136" i="2"/>
  <c r="P136" i="2"/>
  <c r="BI134" i="2"/>
  <c r="BH134" i="2"/>
  <c r="BG134" i="2"/>
  <c r="BF134" i="2"/>
  <c r="T134" i="2"/>
  <c r="R134" i="2"/>
  <c r="P134" i="2"/>
  <c r="BI129" i="2"/>
  <c r="BH129" i="2"/>
  <c r="BG129" i="2"/>
  <c r="BF129" i="2"/>
  <c r="T129" i="2"/>
  <c r="R129" i="2"/>
  <c r="P129" i="2"/>
  <c r="BI125" i="2"/>
  <c r="BH125" i="2"/>
  <c r="BG125" i="2"/>
  <c r="BF125" i="2"/>
  <c r="T125" i="2"/>
  <c r="R125" i="2"/>
  <c r="P125" i="2"/>
  <c r="J119" i="2"/>
  <c r="F118" i="2"/>
  <c r="F116" i="2"/>
  <c r="E114" i="2"/>
  <c r="J92" i="2"/>
  <c r="F91" i="2"/>
  <c r="F89" i="2"/>
  <c r="E87" i="2"/>
  <c r="J21" i="2"/>
  <c r="E21" i="2"/>
  <c r="J118" i="2" s="1"/>
  <c r="J20" i="2"/>
  <c r="J18" i="2"/>
  <c r="E18" i="2"/>
  <c r="F92" i="2" s="1"/>
  <c r="J17" i="2"/>
  <c r="J12" i="2"/>
  <c r="J116" i="2" s="1"/>
  <c r="E7" i="2"/>
  <c r="E112" i="2"/>
  <c r="L90" i="1"/>
  <c r="AM90" i="1"/>
  <c r="AM89" i="1"/>
  <c r="L89" i="1"/>
  <c r="AM87" i="1"/>
  <c r="L87" i="1"/>
  <c r="L85" i="1"/>
  <c r="L84" i="1"/>
  <c r="BK137" i="5"/>
  <c r="J137" i="5"/>
  <c r="BK134" i="5"/>
  <c r="J134" i="5"/>
  <c r="BK131" i="5"/>
  <c r="J131" i="5"/>
  <c r="BK128" i="5"/>
  <c r="J128" i="5"/>
  <c r="BK125" i="5"/>
  <c r="J125" i="5"/>
  <c r="BK121" i="5"/>
  <c r="J121" i="5"/>
  <c r="BK119" i="5"/>
  <c r="BK133" i="4"/>
  <c r="J130" i="4"/>
  <c r="BK127" i="4"/>
  <c r="J122" i="4"/>
  <c r="J245" i="3"/>
  <c r="BK200" i="3"/>
  <c r="BK195" i="3"/>
  <c r="J188" i="3"/>
  <c r="BK181" i="3"/>
  <c r="BK130" i="3"/>
  <c r="J126" i="3"/>
  <c r="BK973" i="2"/>
  <c r="J973" i="2"/>
  <c r="BK969" i="2"/>
  <c r="J969" i="2"/>
  <c r="BK965" i="2"/>
  <c r="J965" i="2"/>
  <c r="BK958" i="2"/>
  <c r="J958" i="2"/>
  <c r="BK954" i="2"/>
  <c r="J954" i="2"/>
  <c r="BK939" i="2"/>
  <c r="J906" i="2"/>
  <c r="BK902" i="2"/>
  <c r="J898" i="2"/>
  <c r="BK886" i="2"/>
  <c r="J882" i="2"/>
  <c r="BK878" i="2"/>
  <c r="BK858" i="2"/>
  <c r="J854" i="2"/>
  <c r="BK850" i="2"/>
  <c r="J846" i="2"/>
  <c r="J841" i="2"/>
  <c r="BK833" i="2"/>
  <c r="J803" i="2"/>
  <c r="J765" i="2"/>
  <c r="J753" i="2"/>
  <c r="J749" i="2"/>
  <c r="J745" i="2"/>
  <c r="BK722" i="2"/>
  <c r="BK715" i="2"/>
  <c r="J708" i="2"/>
  <c r="BK701" i="2"/>
  <c r="J688" i="2"/>
  <c r="BK659" i="2"/>
  <c r="BK600" i="2"/>
  <c r="J595" i="2"/>
  <c r="BK586" i="2"/>
  <c r="BK581" i="2"/>
  <c r="BK576" i="2"/>
  <c r="J559" i="2"/>
  <c r="BK543" i="2"/>
  <c r="J539" i="2"/>
  <c r="BK502" i="2"/>
  <c r="BK421" i="2"/>
  <c r="BK382" i="2"/>
  <c r="J372" i="2"/>
  <c r="J350" i="2"/>
  <c r="J246" i="2"/>
  <c r="BK234" i="2"/>
  <c r="J220" i="2"/>
  <c r="BK204" i="2"/>
  <c r="J181" i="2"/>
  <c r="J164" i="2"/>
  <c r="BK153" i="2"/>
  <c r="J149" i="2"/>
  <c r="J129" i="2"/>
  <c r="J125" i="2"/>
  <c r="J133" i="4"/>
  <c r="BK130" i="4"/>
  <c r="J127" i="4"/>
  <c r="BK122" i="4"/>
  <c r="BK245" i="3"/>
  <c r="BK241" i="3"/>
  <c r="BK238" i="3"/>
  <c r="J233" i="3"/>
  <c r="J229" i="3"/>
  <c r="BK224" i="3"/>
  <c r="J216" i="3"/>
  <c r="BK208" i="3"/>
  <c r="BK188" i="3"/>
  <c r="J181" i="3"/>
  <c r="BK174" i="3"/>
  <c r="BK168" i="3"/>
  <c r="J156" i="3"/>
  <c r="J141" i="3"/>
  <c r="BK133" i="3"/>
  <c r="BK126" i="3"/>
  <c r="BK914" i="2"/>
  <c r="BK910" i="2"/>
  <c r="BK898" i="2"/>
  <c r="BK894" i="2"/>
  <c r="J890" i="2"/>
  <c r="BK862" i="2"/>
  <c r="J829" i="2"/>
  <c r="J820" i="2"/>
  <c r="J807" i="2"/>
  <c r="BK794" i="2"/>
  <c r="J770" i="2"/>
  <c r="J741" i="2"/>
  <c r="J734" i="2"/>
  <c r="J730" i="2"/>
  <c r="J726" i="2"/>
  <c r="J715" i="2"/>
  <c r="BK688" i="2"/>
  <c r="J681" i="2"/>
  <c r="BK663" i="2"/>
  <c r="J659" i="2"/>
  <c r="J655" i="2"/>
  <c r="J638" i="2"/>
  <c r="BK628" i="2"/>
  <c r="BK624" i="2"/>
  <c r="BK619" i="2"/>
  <c r="BK607" i="2"/>
  <c r="J571" i="2"/>
  <c r="BK567" i="2"/>
  <c r="J502" i="2"/>
  <c r="BK490" i="2"/>
  <c r="J470" i="2"/>
  <c r="J455" i="2"/>
  <c r="BK440" i="2"/>
  <c r="J414" i="2"/>
  <c r="J340" i="2"/>
  <c r="J330" i="2"/>
  <c r="J318" i="2"/>
  <c r="J294" i="2"/>
  <c r="J287" i="2"/>
  <c r="BK280" i="2"/>
  <c r="BK273" i="2"/>
  <c r="BK268" i="2"/>
  <c r="J258" i="2"/>
  <c r="BK246" i="2"/>
  <c r="J234" i="2"/>
  <c r="BK220" i="2"/>
  <c r="J196" i="2"/>
  <c r="BK164" i="2"/>
  <c r="J153" i="2"/>
  <c r="BK149" i="2"/>
  <c r="J145" i="2"/>
  <c r="BK142" i="2"/>
  <c r="J139" i="2"/>
  <c r="BK125" i="2"/>
  <c r="J119" i="5"/>
  <c r="J251" i="3"/>
  <c r="J241" i="3"/>
  <c r="BK216" i="3"/>
  <c r="J168" i="3"/>
  <c r="BK162" i="3"/>
  <c r="BK156" i="3"/>
  <c r="J148" i="3"/>
  <c r="BK136" i="3"/>
  <c r="J130" i="3"/>
  <c r="BK935" i="2"/>
  <c r="J918" i="2"/>
  <c r="J914" i="2"/>
  <c r="J910" i="2"/>
  <c r="BK906" i="2"/>
  <c r="BK890" i="2"/>
  <c r="BK882" i="2"/>
  <c r="J878" i="2"/>
  <c r="BK874" i="2"/>
  <c r="J870" i="2"/>
  <c r="BK866" i="2"/>
  <c r="J862" i="2"/>
  <c r="J858" i="2"/>
  <c r="BK846" i="2"/>
  <c r="BK841" i="2"/>
  <c r="BK837" i="2"/>
  <c r="J833" i="2"/>
  <c r="BK829" i="2"/>
  <c r="BK820" i="2"/>
  <c r="BK803" i="2"/>
  <c r="J794" i="2"/>
  <c r="BK785" i="2"/>
  <c r="BK770" i="2"/>
  <c r="BK765" i="2"/>
  <c r="BK761" i="2"/>
  <c r="BK757" i="2"/>
  <c r="BK753" i="2"/>
  <c r="BK708" i="2"/>
  <c r="BK681" i="2"/>
  <c r="J678" i="2"/>
  <c r="J675" i="2"/>
  <c r="BK672" i="2"/>
  <c r="J668" i="2"/>
  <c r="BK650" i="2"/>
  <c r="J647" i="2"/>
  <c r="J633" i="2"/>
  <c r="J624" i="2"/>
  <c r="J607" i="2"/>
  <c r="J600" i="2"/>
  <c r="BK595" i="2"/>
  <c r="J590" i="2"/>
  <c r="BK518" i="2"/>
  <c r="J490" i="2"/>
  <c r="J440" i="2"/>
  <c r="BK425" i="2"/>
  <c r="BK414" i="2"/>
  <c r="BK406" i="2"/>
  <c r="BK402" i="2"/>
  <c r="J382" i="2"/>
  <c r="BK330" i="2"/>
  <c r="BK318" i="2"/>
  <c r="BK302" i="2"/>
  <c r="BK298" i="2"/>
  <c r="BK287" i="2"/>
  <c r="BK258" i="2"/>
  <c r="J204" i="2"/>
  <c r="BK196" i="2"/>
  <c r="BK145" i="2"/>
  <c r="J142" i="2"/>
  <c r="BK136" i="2"/>
  <c r="BK134" i="2"/>
  <c r="BK129" i="2"/>
  <c r="AS94" i="1"/>
  <c r="BK255" i="3"/>
  <c r="J255" i="3"/>
  <c r="BK251" i="3"/>
  <c r="J238" i="3"/>
  <c r="BK233" i="3"/>
  <c r="BK229" i="3"/>
  <c r="J224" i="3"/>
  <c r="J208" i="3"/>
  <c r="J200" i="3"/>
  <c r="J195" i="3"/>
  <c r="J174" i="3"/>
  <c r="J162" i="3"/>
  <c r="BK148" i="3"/>
  <c r="BK141" i="3"/>
  <c r="J136" i="3"/>
  <c r="J133" i="3"/>
  <c r="J939" i="2"/>
  <c r="J935" i="2"/>
  <c r="BK918" i="2"/>
  <c r="J902" i="2"/>
  <c r="J894" i="2"/>
  <c r="J886" i="2"/>
  <c r="J874" i="2"/>
  <c r="BK870" i="2"/>
  <c r="J866" i="2"/>
  <c r="BK854" i="2"/>
  <c r="J850" i="2"/>
  <c r="J837" i="2"/>
  <c r="BK807" i="2"/>
  <c r="J785" i="2"/>
  <c r="J761" i="2"/>
  <c r="J757" i="2"/>
  <c r="BK749" i="2"/>
  <c r="BK745" i="2"/>
  <c r="BK741" i="2"/>
  <c r="BK734" i="2"/>
  <c r="BK730" i="2"/>
  <c r="BK726" i="2"/>
  <c r="J722" i="2"/>
  <c r="J701" i="2"/>
  <c r="BK678" i="2"/>
  <c r="BK675" i="2"/>
  <c r="J672" i="2"/>
  <c r="BK668" i="2"/>
  <c r="J663" i="2"/>
  <c r="BK655" i="2"/>
  <c r="J650" i="2"/>
  <c r="BK647" i="2"/>
  <c r="BK638" i="2"/>
  <c r="BK633" i="2"/>
  <c r="J628" i="2"/>
  <c r="J619" i="2"/>
  <c r="BK590" i="2"/>
  <c r="J586" i="2"/>
  <c r="J581" i="2"/>
  <c r="J576" i="2"/>
  <c r="BK571" i="2"/>
  <c r="J567" i="2"/>
  <c r="BK559" i="2"/>
  <c r="J543" i="2"/>
  <c r="BK539" i="2"/>
  <c r="J518" i="2"/>
  <c r="BK470" i="2"/>
  <c r="BK455" i="2"/>
  <c r="J425" i="2"/>
  <c r="J421" i="2"/>
  <c r="J406" i="2"/>
  <c r="J402" i="2"/>
  <c r="BK372" i="2"/>
  <c r="BK350" i="2"/>
  <c r="BK340" i="2"/>
  <c r="J302" i="2"/>
  <c r="J298" i="2"/>
  <c r="BK294" i="2"/>
  <c r="J280" i="2"/>
  <c r="J273" i="2"/>
  <c r="J268" i="2"/>
  <c r="BK181" i="2"/>
  <c r="BK139" i="2"/>
  <c r="J136" i="2"/>
  <c r="J134" i="2"/>
  <c r="P124" i="2" l="1"/>
  <c r="BK133" i="2"/>
  <c r="J133" i="2" s="1"/>
  <c r="J99" i="2" s="1"/>
  <c r="T667" i="2"/>
  <c r="BK769" i="2"/>
  <c r="J769" i="2" s="1"/>
  <c r="J101" i="2" s="1"/>
  <c r="R845" i="2"/>
  <c r="P125" i="3"/>
  <c r="R124" i="2"/>
  <c r="P133" i="2"/>
  <c r="R667" i="2"/>
  <c r="P769" i="2"/>
  <c r="T845" i="2"/>
  <c r="T125" i="3"/>
  <c r="R232" i="3"/>
  <c r="BK250" i="3"/>
  <c r="J250" i="3" s="1"/>
  <c r="J102" i="3" s="1"/>
  <c r="R250" i="3"/>
  <c r="BK124" i="2"/>
  <c r="J124" i="2" s="1"/>
  <c r="J98" i="2" s="1"/>
  <c r="R133" i="2"/>
  <c r="P667" i="2"/>
  <c r="R769" i="2"/>
  <c r="BK845" i="2"/>
  <c r="J845" i="2" s="1"/>
  <c r="J102" i="2" s="1"/>
  <c r="BK125" i="3"/>
  <c r="J125" i="3"/>
  <c r="J99" i="3" s="1"/>
  <c r="BK232" i="3"/>
  <c r="J232" i="3" s="1"/>
  <c r="J100" i="3" s="1"/>
  <c r="T232" i="3"/>
  <c r="T250" i="3"/>
  <c r="T124" i="2"/>
  <c r="T133" i="2"/>
  <c r="BK667" i="2"/>
  <c r="J667" i="2" s="1"/>
  <c r="J100" i="2" s="1"/>
  <c r="T769" i="2"/>
  <c r="P845" i="2"/>
  <c r="R125" i="3"/>
  <c r="R123" i="3" s="1"/>
  <c r="R122" i="3" s="1"/>
  <c r="P232" i="3"/>
  <c r="P250" i="3"/>
  <c r="BK126" i="4"/>
  <c r="J126" i="4"/>
  <c r="J99" i="4" s="1"/>
  <c r="P126" i="4"/>
  <c r="P120" i="4" s="1"/>
  <c r="P119" i="4" s="1"/>
  <c r="AU97" i="1" s="1"/>
  <c r="R126" i="4"/>
  <c r="R120" i="4" s="1"/>
  <c r="R119" i="4" s="1"/>
  <c r="T126" i="4"/>
  <c r="T120" i="4" s="1"/>
  <c r="T119" i="4" s="1"/>
  <c r="BK118" i="5"/>
  <c r="J118" i="5" s="1"/>
  <c r="J97" i="5" s="1"/>
  <c r="P118" i="5"/>
  <c r="P117" i="5"/>
  <c r="AU98" i="1" s="1"/>
  <c r="R118" i="5"/>
  <c r="R117" i="5" s="1"/>
  <c r="T118" i="5"/>
  <c r="T117" i="5" s="1"/>
  <c r="E85" i="2"/>
  <c r="J91" i="2"/>
  <c r="F119" i="2"/>
  <c r="BE142" i="2"/>
  <c r="BE145" i="2"/>
  <c r="BE149" i="2"/>
  <c r="BE204" i="2"/>
  <c r="BE220" i="2"/>
  <c r="BE234" i="2"/>
  <c r="BE246" i="2"/>
  <c r="BE318" i="2"/>
  <c r="BE490" i="2"/>
  <c r="BE502" i="2"/>
  <c r="BE576" i="2"/>
  <c r="BE595" i="2"/>
  <c r="BE600" i="2"/>
  <c r="BE681" i="2"/>
  <c r="BE708" i="2"/>
  <c r="BE761" i="2"/>
  <c r="BE765" i="2"/>
  <c r="BE794" i="2"/>
  <c r="BE820" i="2"/>
  <c r="BE841" i="2"/>
  <c r="BE858" i="2"/>
  <c r="BE878" i="2"/>
  <c r="BE886" i="2"/>
  <c r="BE906" i="2"/>
  <c r="BE910" i="2"/>
  <c r="BE918" i="2"/>
  <c r="BE939" i="2"/>
  <c r="J89" i="3"/>
  <c r="J118" i="3"/>
  <c r="BE181" i="3"/>
  <c r="BE238" i="3"/>
  <c r="BE255" i="3"/>
  <c r="BE125" i="2"/>
  <c r="BE153" i="2"/>
  <c r="BE164" i="2"/>
  <c r="BE258" i="2"/>
  <c r="BE273" i="2"/>
  <c r="BE340" i="2"/>
  <c r="BE539" i="2"/>
  <c r="BE559" i="2"/>
  <c r="BE571" i="2"/>
  <c r="BE628" i="2"/>
  <c r="BE659" i="2"/>
  <c r="BE688" i="2"/>
  <c r="BE722" i="2"/>
  <c r="BE726" i="2"/>
  <c r="BE734" i="2"/>
  <c r="BE741" i="2"/>
  <c r="BE850" i="2"/>
  <c r="BE870" i="2"/>
  <c r="BE894" i="2"/>
  <c r="BE898" i="2"/>
  <c r="BE914" i="2"/>
  <c r="E85" i="3"/>
  <c r="F119" i="3"/>
  <c r="BE126" i="3"/>
  <c r="BE130" i="3"/>
  <c r="BE148" i="3"/>
  <c r="BE156" i="3"/>
  <c r="BE162" i="3"/>
  <c r="BE168" i="3"/>
  <c r="BE174" i="3"/>
  <c r="BE188" i="3"/>
  <c r="BE200" i="3"/>
  <c r="BE229" i="3"/>
  <c r="BE233" i="3"/>
  <c r="J89" i="5"/>
  <c r="J91" i="5"/>
  <c r="BE129" i="2"/>
  <c r="BE134" i="2"/>
  <c r="BE181" i="2"/>
  <c r="BE196" i="2"/>
  <c r="BE298" i="2"/>
  <c r="BE330" i="2"/>
  <c r="BE350" i="2"/>
  <c r="BE372" i="2"/>
  <c r="BE382" i="2"/>
  <c r="BE414" i="2"/>
  <c r="BE421" i="2"/>
  <c r="BE518" i="2"/>
  <c r="BE543" i="2"/>
  <c r="BE590" i="2"/>
  <c r="BE647" i="2"/>
  <c r="BE655" i="2"/>
  <c r="BE675" i="2"/>
  <c r="BE678" i="2"/>
  <c r="BE701" i="2"/>
  <c r="BE715" i="2"/>
  <c r="BE745" i="2"/>
  <c r="BE749" i="2"/>
  <c r="BE753" i="2"/>
  <c r="BE833" i="2"/>
  <c r="BE837" i="2"/>
  <c r="BE846" i="2"/>
  <c r="BE854" i="2"/>
  <c r="BE866" i="2"/>
  <c r="BE874" i="2"/>
  <c r="BE882" i="2"/>
  <c r="BE902" i="2"/>
  <c r="BE935" i="2"/>
  <c r="BE141" i="3"/>
  <c r="BE195" i="3"/>
  <c r="E85" i="4"/>
  <c r="F92" i="4"/>
  <c r="J113" i="4"/>
  <c r="J115" i="4"/>
  <c r="BE122" i="4"/>
  <c r="BE137" i="5"/>
  <c r="J89" i="2"/>
  <c r="BE136" i="2"/>
  <c r="BE139" i="2"/>
  <c r="BE268" i="2"/>
  <c r="BE280" i="2"/>
  <c r="BE287" i="2"/>
  <c r="BE294" i="2"/>
  <c r="BE302" i="2"/>
  <c r="BE402" i="2"/>
  <c r="BE406" i="2"/>
  <c r="BE425" i="2"/>
  <c r="BE440" i="2"/>
  <c r="BE455" i="2"/>
  <c r="BE470" i="2"/>
  <c r="BE567" i="2"/>
  <c r="BE581" i="2"/>
  <c r="BE586" i="2"/>
  <c r="BE607" i="2"/>
  <c r="BE619" i="2"/>
  <c r="BE624" i="2"/>
  <c r="BE633" i="2"/>
  <c r="BE638" i="2"/>
  <c r="BE650" i="2"/>
  <c r="BE663" i="2"/>
  <c r="BE668" i="2"/>
  <c r="BE672" i="2"/>
  <c r="BE730" i="2"/>
  <c r="BE757" i="2"/>
  <c r="BE770" i="2"/>
  <c r="BE785" i="2"/>
  <c r="BE803" i="2"/>
  <c r="BE807" i="2"/>
  <c r="BE829" i="2"/>
  <c r="BE862" i="2"/>
  <c r="BE890" i="2"/>
  <c r="BE954" i="2"/>
  <c r="BE958" i="2"/>
  <c r="BE965" i="2"/>
  <c r="BE969" i="2"/>
  <c r="BE973" i="2"/>
  <c r="BE133" i="3"/>
  <c r="BE136" i="3"/>
  <c r="BE208" i="3"/>
  <c r="BE216" i="3"/>
  <c r="BE224" i="3"/>
  <c r="BE241" i="3"/>
  <c r="BE245" i="3"/>
  <c r="BE251" i="3"/>
  <c r="BK244" i="3"/>
  <c r="J244" i="3" s="1"/>
  <c r="J101" i="3" s="1"/>
  <c r="BE127" i="4"/>
  <c r="BE130" i="4"/>
  <c r="BE133" i="4"/>
  <c r="BK121" i="4"/>
  <c r="J121" i="4"/>
  <c r="J98" i="4"/>
  <c r="E85" i="5"/>
  <c r="F92" i="5"/>
  <c r="BE119" i="5"/>
  <c r="BE121" i="5"/>
  <c r="BE125" i="5"/>
  <c r="BE128" i="5"/>
  <c r="BE131" i="5"/>
  <c r="BE134" i="5"/>
  <c r="F37" i="2"/>
  <c r="BD95" i="1" s="1"/>
  <c r="J34" i="3"/>
  <c r="AW96" i="1" s="1"/>
  <c r="F34" i="3"/>
  <c r="BA96" i="1" s="1"/>
  <c r="F36" i="3"/>
  <c r="BC96" i="1"/>
  <c r="F36" i="4"/>
  <c r="BC97" i="1" s="1"/>
  <c r="F35" i="2"/>
  <c r="BB95" i="1"/>
  <c r="F34" i="5"/>
  <c r="BA98" i="1" s="1"/>
  <c r="F34" i="2"/>
  <c r="BA95" i="1"/>
  <c r="F36" i="5"/>
  <c r="BC98" i="1" s="1"/>
  <c r="J34" i="2"/>
  <c r="AW95" i="1" s="1"/>
  <c r="J34" i="4"/>
  <c r="AW97" i="1" s="1"/>
  <c r="F34" i="4"/>
  <c r="BA97" i="1"/>
  <c r="F37" i="4"/>
  <c r="BD97" i="1" s="1"/>
  <c r="F35" i="5"/>
  <c r="BB98" i="1"/>
  <c r="F37" i="5"/>
  <c r="BD98" i="1" s="1"/>
  <c r="F35" i="3"/>
  <c r="BB96" i="1" s="1"/>
  <c r="F36" i="2"/>
  <c r="BC95" i="1" s="1"/>
  <c r="F37" i="3"/>
  <c r="BD96" i="1"/>
  <c r="F35" i="4"/>
  <c r="BB97" i="1" s="1"/>
  <c r="J34" i="5"/>
  <c r="AW98" i="1"/>
  <c r="R123" i="2" l="1"/>
  <c r="R122" i="2"/>
  <c r="P123" i="3"/>
  <c r="P122" i="3"/>
  <c r="AU96" i="1" s="1"/>
  <c r="T123" i="2"/>
  <c r="T122" i="2"/>
  <c r="T123" i="3"/>
  <c r="T122" i="3" s="1"/>
  <c r="P123" i="2"/>
  <c r="P122" i="2" s="1"/>
  <c r="AU95" i="1" s="1"/>
  <c r="BK123" i="3"/>
  <c r="J123" i="3" s="1"/>
  <c r="J97" i="3" s="1"/>
  <c r="BK123" i="2"/>
  <c r="J123" i="2" s="1"/>
  <c r="J97" i="2" s="1"/>
  <c r="BK120" i="4"/>
  <c r="J120" i="4"/>
  <c r="J97" i="4" s="1"/>
  <c r="BK117" i="5"/>
  <c r="J117" i="5" s="1"/>
  <c r="J96" i="5" s="1"/>
  <c r="BA94" i="1"/>
  <c r="AW94" i="1" s="1"/>
  <c r="AK30" i="1" s="1"/>
  <c r="F33" i="2"/>
  <c r="AZ95" i="1" s="1"/>
  <c r="J33" i="2"/>
  <c r="AV95" i="1" s="1"/>
  <c r="AT95" i="1" s="1"/>
  <c r="BB94" i="1"/>
  <c r="W31" i="1" s="1"/>
  <c r="BD94" i="1"/>
  <c r="W33" i="1" s="1"/>
  <c r="J33" i="4"/>
  <c r="AV97" i="1"/>
  <c r="AT97" i="1" s="1"/>
  <c r="BC94" i="1"/>
  <c r="W32" i="1" s="1"/>
  <c r="J33" i="3"/>
  <c r="AV96" i="1" s="1"/>
  <c r="AT96" i="1" s="1"/>
  <c r="F33" i="5"/>
  <c r="AZ98" i="1"/>
  <c r="F33" i="3"/>
  <c r="AZ96" i="1" s="1"/>
  <c r="F33" i="4"/>
  <c r="AZ97" i="1"/>
  <c r="J33" i="5"/>
  <c r="AV98" i="1"/>
  <c r="AT98" i="1" s="1"/>
  <c r="BK122" i="3" l="1"/>
  <c r="J122" i="3"/>
  <c r="J30" i="3" s="1"/>
  <c r="AG96" i="1" s="1"/>
  <c r="AN96" i="1" s="1"/>
  <c r="BK122" i="2"/>
  <c r="J122" i="2" s="1"/>
  <c r="J30" i="2" s="1"/>
  <c r="AG95" i="1" s="1"/>
  <c r="AN95" i="1" s="1"/>
  <c r="BK119" i="4"/>
  <c r="J119" i="4"/>
  <c r="J96" i="4"/>
  <c r="AZ94" i="1"/>
  <c r="AV94" i="1" s="1"/>
  <c r="AK29" i="1" s="1"/>
  <c r="AX94" i="1"/>
  <c r="AU94" i="1"/>
  <c r="W30" i="1"/>
  <c r="J30" i="5"/>
  <c r="AG98" i="1"/>
  <c r="AN98" i="1"/>
  <c r="AY94" i="1"/>
  <c r="J96" i="2" l="1"/>
  <c r="J96" i="3"/>
  <c r="J39" i="2"/>
  <c r="J39" i="5"/>
  <c r="J39" i="3"/>
  <c r="AT94" i="1"/>
  <c r="W29" i="1"/>
  <c r="J30" i="4"/>
  <c r="AG97" i="1"/>
  <c r="AN97" i="1" s="1"/>
  <c r="J39" i="4" l="1"/>
  <c r="AG94" i="1"/>
  <c r="AN94" i="1"/>
  <c r="AK26" i="1" l="1"/>
  <c r="AK35" i="1" s="1"/>
</calcChain>
</file>

<file path=xl/sharedStrings.xml><?xml version="1.0" encoding="utf-8"?>
<sst xmlns="http://schemas.openxmlformats.org/spreadsheetml/2006/main" count="10730" uniqueCount="970">
  <si>
    <t>Export Komplet</t>
  </si>
  <si>
    <t/>
  </si>
  <si>
    <t>2.0</t>
  </si>
  <si>
    <t>ZAMOK</t>
  </si>
  <si>
    <t>False</t>
  </si>
  <si>
    <t>{147cc8ab-de3c-45e6-b60a-bf7a03316e72}</t>
  </si>
  <si>
    <t>0,01</t>
  </si>
  <si>
    <t>21</t>
  </si>
  <si>
    <t>15</t>
  </si>
  <si>
    <t>REKAPITULACE STAVBY</t>
  </si>
  <si>
    <t>v ---  níže se nacházejí doplnkové a pomocné údaje k sestavám  --- v</t>
  </si>
  <si>
    <t>Návod na vyplnění</t>
  </si>
  <si>
    <t>0,001</t>
  </si>
  <si>
    <t>Kód:</t>
  </si>
  <si>
    <t>2020_10</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</si>
  <si>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</si>
  <si>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</si>
  <si>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staničních kolejí v žst. Valašské Meziříčí</t>
  </si>
  <si>
    <t>KSO:</t>
  </si>
  <si>
    <t>CC-CZ:</t>
  </si>
  <si>
    <t>Místo:</t>
  </si>
  <si>
    <t>žst. Valašské Meziříčí</t>
  </si>
  <si>
    <t>Datum:</t>
  </si>
  <si>
    <t>Zadavatel:</t>
  </si>
  <si>
    <t>IČ:</t>
  </si>
  <si>
    <t>70994234</t>
  </si>
  <si>
    <t>Správa železnic, státní organizace</t>
  </si>
  <si>
    <t>DIČ:</t>
  </si>
  <si>
    <t>CZ70994234</t>
  </si>
  <si>
    <t>Uchazeč:</t>
  </si>
  <si>
    <t>Vyplň údaj</t>
  </si>
  <si>
    <t>Projektant:</t>
  </si>
  <si>
    <t xml:space="preserve"> </t>
  </si>
  <si>
    <t>True</t>
  </si>
  <si>
    <t>Zpracovatel:</t>
  </si>
  <si>
    <t>Jiří Vendel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</si>
  <si>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</si>
  <si>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</si>
  <si>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</si>
  <si>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</si>
  <si>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</si>
  <si>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</si>
  <si>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</si>
  <si>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</si>
  <si>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</si>
  <si>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</si>
  <si>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</si>
  <si>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</si>
  <si>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</si>
  <si>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</si>
  <si>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</si>
  <si>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</si>
  <si>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</si>
  <si>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</si>
  <si>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</si>
  <si>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</si>
  <si>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</si>
  <si>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</si>
  <si>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</si>
  <si>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</si>
  <si>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</si>
  <si>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</si>
  <si>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</si>
  <si>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</si>
  <si>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</si>
  <si>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</si>
  <si>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</si>
  <si>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</si>
  <si>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</si>
  <si>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</si>
  <si>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</si>
  <si>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</si>
  <si>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</si>
  <si>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</si>
  <si>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</si>
  <si>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</si>
  <si>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</si>
  <si>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</si>
  <si>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</si>
  <si>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</si>
  <si>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</si>
  <si>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</si>
  <si>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01</t>
  </si>
  <si>
    <t>Oprava kolejí a výhybek na Brankovském zhlaví</t>
  </si>
  <si>
    <t>STA</t>
  </si>
  <si>
    <t>1</t>
  </si>
  <si>
    <t>{20868f20-576e-41aa-b789-7d40f21f66a2}</t>
  </si>
  <si>
    <t>2</t>
  </si>
  <si>
    <t>SO 02</t>
  </si>
  <si>
    <t>Oprava GPK koleje č. 2</t>
  </si>
  <si>
    <t>{4b6a7eec-ef7c-4dd6-87e6-369bf47ec055}</t>
  </si>
  <si>
    <t>SO 03</t>
  </si>
  <si>
    <t>Oprava hmoždinek v koleji č. 3</t>
  </si>
  <si>
    <t>{f8dd056b-76f3-4e9d-b7b8-0dcbcf58f2f9}</t>
  </si>
  <si>
    <t>VON</t>
  </si>
  <si>
    <t>Vedlejší a ostatní náklady</t>
  </si>
  <si>
    <t>{5e619ac9-2e54-4025-a856-d4d754af71c7}</t>
  </si>
  <si>
    <t>TezZem</t>
  </si>
  <si>
    <t>30</t>
  </si>
  <si>
    <t>KonVrs</t>
  </si>
  <si>
    <t>151,8</t>
  </si>
  <si>
    <t>KRYCÍ LIST SOUPISU PRACÍ</t>
  </si>
  <si>
    <t>VolDilVyh</t>
  </si>
  <si>
    <t>87,68</t>
  </si>
  <si>
    <t>MonCelZav</t>
  </si>
  <si>
    <t>Kam032</t>
  </si>
  <si>
    <t>57,684</t>
  </si>
  <si>
    <t>DopKamVyh</t>
  </si>
  <si>
    <t>79</t>
  </si>
  <si>
    <t>Objekt:</t>
  </si>
  <si>
    <t>DopKamKol</t>
  </si>
  <si>
    <t>211</t>
  </si>
  <si>
    <t>SO 01 - Oprava kolejí a výhybek na Brankovském zhlaví</t>
  </si>
  <si>
    <t>DemPryPre</t>
  </si>
  <si>
    <t>8,1</t>
  </si>
  <si>
    <t>BetSut</t>
  </si>
  <si>
    <t>10</t>
  </si>
  <si>
    <t>OprSteStr</t>
  </si>
  <si>
    <t>500</t>
  </si>
  <si>
    <t>Kam3263</t>
  </si>
  <si>
    <t>522</t>
  </si>
  <si>
    <t>Kam816</t>
  </si>
  <si>
    <t>45</t>
  </si>
  <si>
    <t>REKAPITULACE ČLENĚNÍ SOUPISU PRACÍ</t>
  </si>
  <si>
    <t>Kód dílu - Popis</t>
  </si>
  <si>
    <t>Cena celkem [CZK]</t>
  </si>
  <si>
    <t>Náklady ze soupisu prací</t>
  </si>
  <si>
    <t>-1</t>
  </si>
  <si>
    <t>HSV - Práce a dodávky HSV</t>
  </si>
  <si>
    <t xml:space="preserve">    1 - Zemní práce</t>
  </si>
  <si>
    <t xml:space="preserve">    5 - Komunikace pozemní</t>
  </si>
  <si>
    <t xml:space="preserve">    M - Práce a dodávky M - dodávky zhotovitele</t>
  </si>
  <si>
    <t xml:space="preserve">    M-SŽ - práce a dodávky M - dodávky Správy železnic</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</si>
  <si>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</si>
  <si>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</si>
  <si>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</si>
  <si>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</si>
  <si>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</si>
  <si>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</si>
  <si>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</si>
  <si>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</si>
  <si>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</si>
  <si>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</si>
  <si>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</si>
  <si>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</si>
  <si>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</si>
  <si>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</si>
  <si>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</si>
  <si>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</si>
  <si>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</si>
  <si>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</si>
  <si>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</si>
  <si>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1320020011-R</t>
  </si>
  <si>
    <t>Výkop kabelové trasy mechanizací š 35 cm, hl 50 cm v hornině tř. 3</t>
  </si>
  <si>
    <t>m</t>
  </si>
  <si>
    <t>Sborník UOŽI 01 2020</t>
  </si>
  <si>
    <t>4</t>
  </si>
  <si>
    <t>1461743001</t>
  </si>
  <si>
    <t>PP</t>
  </si>
  <si>
    <t>VV</t>
  </si>
  <si>
    <t>výhybka č. 25</t>
  </si>
  <si>
    <t>5</t>
  </si>
  <si>
    <t>1320030011-R</t>
  </si>
  <si>
    <t>Zához kabelové trasy mechanizací š 35 cm, hl 50 cm v hornině tř. 3</t>
  </si>
  <si>
    <t>1814686673</t>
  </si>
  <si>
    <t>Komunikace pozemní</t>
  </si>
  <si>
    <t>3</t>
  </si>
  <si>
    <t>5902005010</t>
  </si>
  <si>
    <t>Operativní odstranění závad na železničním spodku nebo svršku</t>
  </si>
  <si>
    <t>hod</t>
  </si>
  <si>
    <t>-1013731006</t>
  </si>
  <si>
    <t>Operativní odstranění závad na železničním spodku nebo svršku. Poznámka: 1. V cenách jsou započteny náklady na odstranění závad nebo překážek v dohodnutém časovém limitu. 2. V cenách nejsou obsaženy náklady na odstranění překážky způsobené sněhem nebo ledem.</t>
  </si>
  <si>
    <t>5905020020</t>
  </si>
  <si>
    <t>Oprava stezky strojně s odstraněním drnu a nánosu přes 10 cm do 20 cm</t>
  </si>
  <si>
    <t>m2</t>
  </si>
  <si>
    <t>1623628195</t>
  </si>
  <si>
    <t>Oprava stezky strojně s odstraněním drnu a nánosu přes 10 cm do 20 cm. Poznámka: 1. V cenách jsou započteny náklady na odtěžení nánosu stezky a rozprostření výzisku na terén nebo naložení na dopravní prostředek a úprava povrchu stezky.</t>
  </si>
  <si>
    <t>5905023020</t>
  </si>
  <si>
    <t>Úprava povrchu stezky rozprostřením štěrkodrtě přes 3 do 5 cm</t>
  </si>
  <si>
    <t>-795034059</t>
  </si>
  <si>
    <t>Úprava povrchu stezky rozprostřením štěrkodrtě přes 3 do 5 cm. Poznámka: 1. V cenách jsou započteny náklady na rozprostření a urovnání kameniva včetně zhutnění povrchu stezky. Platí pro nový i stávající stav. 2. V cenách nejsou obsaženy náklady na dodávku drtě.</t>
  </si>
  <si>
    <t>6</t>
  </si>
  <si>
    <t>5905025110</t>
  </si>
  <si>
    <t>Doplnění stezky štěrkodrtí souvislé</t>
  </si>
  <si>
    <t>m3</t>
  </si>
  <si>
    <t>400014689</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</si>
  <si>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</si>
  <si>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OprSteStr*0,05</t>
  </si>
  <si>
    <t>7</t>
  </si>
  <si>
    <t>5905035120</t>
  </si>
  <si>
    <t>Výměna KL malou těžící mechanizací včetně lavičky pod ložnou plochou pražce lože zapuštěné</t>
  </si>
  <si>
    <t>-1575756867</t>
  </si>
  <si>
    <t>Výměna KL malou těžící mechanizací včetně lavičky pod ložnou plochou pražce lože zapuštěné.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</si>
  <si>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VymKLLav</t>
  </si>
  <si>
    <t>62</t>
  </si>
  <si>
    <t>8</t>
  </si>
  <si>
    <t>5905060010</t>
  </si>
  <si>
    <t>Zřízení nového kolejového lože v koleji</t>
  </si>
  <si>
    <t>1740623450</t>
  </si>
  <si>
    <t>Zřízení nového kolejového lože v koleji. Poznámka: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 3. Položka se použije v případech nově zřizované koleje nebo výhybky.</t>
  </si>
  <si>
    <t>Zrušení popelové jámy na kol. č. 6</t>
  </si>
  <si>
    <t>20</t>
  </si>
  <si>
    <t>9</t>
  </si>
  <si>
    <t>5905080020</t>
  </si>
  <si>
    <t>Ojedinělé čištění KL mimo lavičku lože zapuštěné</t>
  </si>
  <si>
    <t>886371263</t>
  </si>
  <si>
    <t>Ojedinělé čištění KL mimo lavičku lože zapuštěné. Poznámka: 1. V cenách jsou započteny náklady na odstranění buřiny, rozkopání a pročištění KL ručně, přehození čistého kameniva a výzisku jeho rozprostření na terén nebo jeho naložení na dopravní prostředek, úpravu KL do profilu a případné snížení KL pod patou kolejnice.U čištění KL v celém profilu jsou v ceně započteny náklady na případné uvolnění, posun a dotažení pražce. 2. V cenách nejsou obsaženy náklady na podbití pražce, dodávku a doplnění kameniva.</t>
  </si>
  <si>
    <t>přípoj za výh, č. 17 na kol. č. 6</t>
  </si>
  <si>
    <t>60*3,6</t>
  </si>
  <si>
    <t>Kolej č. 8</t>
  </si>
  <si>
    <t>45*3,6</t>
  </si>
  <si>
    <t>kolej č. 8 P kusá</t>
  </si>
  <si>
    <t>10*3,6</t>
  </si>
  <si>
    <t>výhybka č. 2</t>
  </si>
  <si>
    <t>5*3,6</t>
  </si>
  <si>
    <t>Součet</t>
  </si>
  <si>
    <t>5905105030</t>
  </si>
  <si>
    <t>Doplnění KL kamenivem souvisle strojně v koleji</t>
  </si>
  <si>
    <t>1702780040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</si>
  <si>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</si>
  <si>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10+30</t>
  </si>
  <si>
    <t>spojka výhybek č. 17 - 25</t>
  </si>
  <si>
    <t>60</t>
  </si>
  <si>
    <t>Kolej č. 8 P kusá</t>
  </si>
  <si>
    <t>15+5</t>
  </si>
  <si>
    <t>Přípoj za výh. č. 19 na kol. č. 4 a kol. č. 4</t>
  </si>
  <si>
    <t>11</t>
  </si>
  <si>
    <t>5905105040</t>
  </si>
  <si>
    <t>Doplnění KL kamenivem souvisle strojně ve výhybce</t>
  </si>
  <si>
    <t>469165894</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</si>
  <si>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</si>
  <si>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výhybka č. 17</t>
  </si>
  <si>
    <t>výhybka č. 12</t>
  </si>
  <si>
    <t>výhybka č. 14</t>
  </si>
  <si>
    <t>výhybka č. 19</t>
  </si>
  <si>
    <t>12</t>
  </si>
  <si>
    <t>5905110010</t>
  </si>
  <si>
    <t>Snížení KL pod patou kolejnice v koleji</t>
  </si>
  <si>
    <t>km</t>
  </si>
  <si>
    <t>823943332</t>
  </si>
  <si>
    <t>Snížení KL pod patou kolejnice v koleji. Poznámka: 1. V cenách jsou započteny náklady na snížení KL pod patou kolejnice ručně vidlemi. 2. V cenách nejsou obsaženy náklady na doplnění a dodávku kameniva.</t>
  </si>
  <si>
    <t>P</t>
  </si>
  <si>
    <t>Poznámka k položce:_x000D_
Kilometr koleje=km</t>
  </si>
  <si>
    <t>0,355</t>
  </si>
  <si>
    <t>0,014</t>
  </si>
  <si>
    <t>13</t>
  </si>
  <si>
    <t>5905110020</t>
  </si>
  <si>
    <t>Snížení KL pod patou kolejnice ve výhybce</t>
  </si>
  <si>
    <t>-1520736205</t>
  </si>
  <si>
    <t>Snížení KL pod patou kolejnice ve výhybce. Poznámka: 1. V cenách jsou započteny náklady na snížení KL pod patou kolejnice ručně vidlemi. 2. V cenách nejsou obsaženy náklady na doplnění a dodávku kameniva.</t>
  </si>
  <si>
    <t>Poznámka k položce:_x000D_
Rozvinutá délka výhybky=m</t>
  </si>
  <si>
    <t>49,850</t>
  </si>
  <si>
    <t>37,830</t>
  </si>
  <si>
    <t>48,200</t>
  </si>
  <si>
    <t>43,750</t>
  </si>
  <si>
    <t>14</t>
  </si>
  <si>
    <t>5906015010</t>
  </si>
  <si>
    <t>Výměna pražce malou těžící mechanizací v KL otevřeném i zapuštěném pražec dřevěný příčný nevystrojený</t>
  </si>
  <si>
    <t>kus</t>
  </si>
  <si>
    <t>1604640306</t>
  </si>
  <si>
    <t>Výměna pražce malou těžící mechanizací v KL otevřeném i zapuštěném pražec dřevěný příčný nevystrojený.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</si>
  <si>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Poznámka k položce:_x000D_
Pražec=kus</t>
  </si>
  <si>
    <t>6+20</t>
  </si>
  <si>
    <t>7+20</t>
  </si>
  <si>
    <t>přípoj za výh, č. 19 na kol. č. 4 a kol. č. 4</t>
  </si>
  <si>
    <t>25</t>
  </si>
  <si>
    <t>přípoj za výh, č. 19 na kol. kusou</t>
  </si>
  <si>
    <t>5906015030</t>
  </si>
  <si>
    <t>Výměna pražce malou těžící mechanizací v KL otevřeném i zapuštěném pražec dřevěný výhybkový délky do 3 m</t>
  </si>
  <si>
    <t>-40551469</t>
  </si>
  <si>
    <t>Výměna pražce malou těžící mechanizací v KL otevřeném i zapuštěném pražec dřevěný výhybkový délky do 3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</si>
  <si>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výhybka č. 17 - 2,6 m/6 ks; 2,8 m/3 ks; 2,9 m/1 ks</t>
  </si>
  <si>
    <t>6+3+1</t>
  </si>
  <si>
    <t>výhybka č. 12 - 2,6 m/2 ks; 2,7 m/1 ks; 2,8 m/2 ks; 3,0 m/1 ks</t>
  </si>
  <si>
    <t>2+1+2+1</t>
  </si>
  <si>
    <t>výhybka č. 14 - 2,6 m/2 ks; 2,7 m/2 ks; 3,0 m/1 ks</t>
  </si>
  <si>
    <t>2+2+1</t>
  </si>
  <si>
    <t>výhybka č. 19 - 2,6 m/3 ks</t>
  </si>
  <si>
    <t>16</t>
  </si>
  <si>
    <t>5906015040</t>
  </si>
  <si>
    <t>Výměna pražce malou těžící mechanizací v KL otevřeném i zapuštěném pražec dřevěný výhybkový délky přes 3 do 4 m</t>
  </si>
  <si>
    <t>-514447026</t>
  </si>
  <si>
    <t>Výměna pražce malou těžící mechanizací v KL otevřeném i zapuštěném pražec dřevěný výhybkový délky přes 3 do 4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</si>
  <si>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 xml:space="preserve">výhybka č. 17 </t>
  </si>
  <si>
    <t>výhybka č. 12 - 3,5 m/1 ks; 3,6 m/1 ks; 3,9 m/1 ks; 4,0 m/2 ks</t>
  </si>
  <si>
    <t>1+1+1+2</t>
  </si>
  <si>
    <t>výhybka č. 14 - 3,5m/1 ks; 3,6 m/3 ks; 3,7 m/1; 4,0 m/2 ks</t>
  </si>
  <si>
    <t>1+3+1+2</t>
  </si>
  <si>
    <t>výhybka č. 19 - 3,6 m/3 ks; 3,7 m/2 ks</t>
  </si>
  <si>
    <t>3+2</t>
  </si>
  <si>
    <t>17</t>
  </si>
  <si>
    <t>5906015050</t>
  </si>
  <si>
    <t>Výměna pražce malou těžící mechanizací v KL otevřeném i zapuštěném pražec dřevěný výhybkový délky přes 4 do 5 m</t>
  </si>
  <si>
    <t>1186995635</t>
  </si>
  <si>
    <t>Výměna pražce malou těžící mechanizací v KL otevřeném i zapuštěném pražec dřevěný výhybkový délky přes 4 do 5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</si>
  <si>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výhybka č. 17 - 4,4 m/2ks; 4,5 m/2ks; 4,6 m/2 ks</t>
  </si>
  <si>
    <t>2+2+2</t>
  </si>
  <si>
    <t>výhybka č. 12 - 4,1 m/2 ks; 4,2 m/1 ks;  4,3 m/1 ks;   4,4 m/1 ks</t>
  </si>
  <si>
    <t>2+1+1+1</t>
  </si>
  <si>
    <t>výhybka č. 14 -  4,1 m/3 ks</t>
  </si>
  <si>
    <t>18</t>
  </si>
  <si>
    <t>5906025050</t>
  </si>
  <si>
    <t>Výměna pražců po vyjmutí KR pražce dřevěné výhybkové délky přes 4 do 5 m</t>
  </si>
  <si>
    <t>706279176</t>
  </si>
  <si>
    <t>Výměna pražců po vyjmutí KR pražce dřevěné výhybkové délky přes 4 do 5 m. Poznámka: 1. V cenách jsou započteny náklady na demontáž upevňovadel, výměnu pražců, montáž upevňovadel a ošetření součástí mazivem. U nevystrojených a výhybkových pražců dřevěných vrtání otvorů pro vrtule. 2. V cenách nejsou obsaženy náklady na dodávku materiálu, dopravu výzisku na skládku a skládkovné.</t>
  </si>
  <si>
    <t>výhybka č. 25 - 4,4 m/2ks; 4,5 m/2ks; 4,6 m/2 ks</t>
  </si>
  <si>
    <t>19</t>
  </si>
  <si>
    <t>5906050020</t>
  </si>
  <si>
    <t>Příplatek za obtížnost ruční výměny pražce betonový za dřevěný</t>
  </si>
  <si>
    <t>527783742</t>
  </si>
  <si>
    <t>Příplatek za obtížnost ruční výměny pražce betonový za dřevěný. Poznámka: 1. V cenách jsou započteny náklady na manipulaci s pražci.</t>
  </si>
  <si>
    <t>5906110007</t>
  </si>
  <si>
    <t>Oprava rozdělení pražců příčných dřevěných posun přes 5 do 10 cm</t>
  </si>
  <si>
    <t>-1445688173</t>
  </si>
  <si>
    <t>Oprava rozdělení pražců příčných dřevěných posun přes 5 do 10 cm. Poznámka: 1. V cenách jsou započteny náklady na uvolnění upevňovadel, odstranění kameniva v míře dostatečné pro posun pražce, jeho posunutí, dotažení upevňovadel, dohození a úprava KL. 2. V cenách nejsou obsaženy náklady na podbití pražce, doplnění a dodávku kameniva.</t>
  </si>
  <si>
    <t>Přidružené práce ST Zlín</t>
  </si>
  <si>
    <t>5906110010</t>
  </si>
  <si>
    <t>Oprava rozdělení pražců příčných dřevěných posun přes 10 cm</t>
  </si>
  <si>
    <t>-987107131</t>
  </si>
  <si>
    <t>Oprava rozdělení pražců příčných dřevěných posun přes 10 cm. Poznámka: 1. V cenách jsou započteny náklady na uvolnění upevňovadel, odstranění kameniva v míře dostatečné pro posun pražce, jeho posunutí, dotažení upevňovadel, dohození a úprava KL. 2. V cenách nejsou obsaženy náklady na podbití pražce, doplnění a dodávku kameniva.</t>
  </si>
  <si>
    <t>22</t>
  </si>
  <si>
    <t>5906130380</t>
  </si>
  <si>
    <t>Montáž kolejového roštu v ose koleje pražce betonové vystrojené tv. S49 rozdělení "c"</t>
  </si>
  <si>
    <t>-795629348</t>
  </si>
  <si>
    <t>Montáž kolejového roštu v ose koleje pražce betonové vystrojené tv. S49 rozdělení "c". Poznámka: 1. V cenách jsou započteny náklady na manipulaci a montáž KR, u pražců dřevěných nevystrojených i na vrtání pražců. 2. V cenách nejsou obsaženy náklady na dodávku materiálu.</t>
  </si>
  <si>
    <t>0,013</t>
  </si>
  <si>
    <t>23</t>
  </si>
  <si>
    <t>5906140070</t>
  </si>
  <si>
    <t>Demontáž kolejového roštu koleje v ose koleje pražce dřevěné tv. S49 rozdělení "c"</t>
  </si>
  <si>
    <t>485312003</t>
  </si>
  <si>
    <t>Demontáž kolejového roštu koleje v ose koleje pražce dřevěné tv. S49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</si>
  <si>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24</t>
  </si>
  <si>
    <t>5907010070</t>
  </si>
  <si>
    <t>Výměna LISŮ tv. S49 rozdělení "c"</t>
  </si>
  <si>
    <t>-1794633261</t>
  </si>
  <si>
    <t>Výměna LISŮ tv. S49 rozdělení "c".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</si>
  <si>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Poznámka k položce:_x000D_
Metr kolejnice=m</t>
  </si>
  <si>
    <t>2*3,5</t>
  </si>
  <si>
    <t>2*4</t>
  </si>
  <si>
    <t>3,5</t>
  </si>
  <si>
    <t>5907015410</t>
  </si>
  <si>
    <t>Ojedinělá výměna kolejnic současně s výměnou kompletů a pryžové podložky tv. S49 rozdělení "c"</t>
  </si>
  <si>
    <t>1125652465</t>
  </si>
  <si>
    <t>Ojedinělá výměna kolejnic současně s výměnou kompletů a pryžové podložky tv. S49 rozdělení "c".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</si>
  <si>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26</t>
  </si>
  <si>
    <t>20,6</t>
  </si>
  <si>
    <t>100</t>
  </si>
  <si>
    <t>5907015485</t>
  </si>
  <si>
    <t>Ojedinělá výměna kolejnic současně s výměnou pryžové podložky tv. S49 rozdělení "c"</t>
  </si>
  <si>
    <t>-619599236</t>
  </si>
  <si>
    <t>Ojedinělá výměna kolejnic současně s výměnou pryžové podložky tv. S49 rozdělení "c".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</si>
  <si>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výhybka č. 14 - středová část</t>
  </si>
  <si>
    <t>12,6</t>
  </si>
  <si>
    <t>32 + 106</t>
  </si>
  <si>
    <t>50</t>
  </si>
  <si>
    <t>27</t>
  </si>
  <si>
    <t>5907040030</t>
  </si>
  <si>
    <t>Posun kolejnic před svařováním tv. S49</t>
  </si>
  <si>
    <t>-1406236630</t>
  </si>
  <si>
    <t>Posun kolejnic před svařováním tv. S49. Poznámka: 1. V cenách jsou započteny náklady na přizdvižení a posun kolejnice. Položka se použije v případě krácení deformovaných konců kolejnic před svařováním. 2. V cenách nejsou obsaženy náklady na demontáž a montáž upevňovadel. Položku nelze použít pro posun z důvodu úpravy dilatačních spár před svařováním.</t>
  </si>
  <si>
    <t>170</t>
  </si>
  <si>
    <t>140</t>
  </si>
  <si>
    <t>28</t>
  </si>
  <si>
    <t>5907050120</t>
  </si>
  <si>
    <t>Dělení kolejnic kyslíkem tv. S49</t>
  </si>
  <si>
    <t>2013553964</t>
  </si>
  <si>
    <t>Dělení kolejnic kyslíkem tv. S49. Poznámka: 1. V cenách jsou započteny náklady na manipulaci, podložení, označení a provedení řezu kolejnice.</t>
  </si>
  <si>
    <t>Poznámka k položce:_x000D_
Řez=kus</t>
  </si>
  <si>
    <t>29</t>
  </si>
  <si>
    <t>5907055010</t>
  </si>
  <si>
    <t>Vrtání kolejnic otvor o průměru do 10 mm</t>
  </si>
  <si>
    <t>-1591951415</t>
  </si>
  <si>
    <t>Vrtání kolejnic otvor o průměru do 10 mm. Poznámka: 1. V cenách jsou započteny náklady na manipulaci, podložení, označení a provedení vrtu ve stojině kolejnice.</t>
  </si>
  <si>
    <t>Poznámka k položce:_x000D_
Vrt=kus</t>
  </si>
  <si>
    <t>5907055020</t>
  </si>
  <si>
    <t>Vrtání kolejnic otvor o průměru přes 10 do 23 mm</t>
  </si>
  <si>
    <t>1093453771</t>
  </si>
  <si>
    <t>Vrtání kolejnic otvor o průměru přes 10 do 23 mm. Poznámka: 1. V cenách jsou započteny náklady na manipulaci, podložení, označení a provedení vrtu ve stojině kolejnice.</t>
  </si>
  <si>
    <t>31</t>
  </si>
  <si>
    <t>5908030030</t>
  </si>
  <si>
    <t>Zřízení A-LISU soupravou in-sittu tv. S49</t>
  </si>
  <si>
    <t>styk</t>
  </si>
  <si>
    <t>1020494266</t>
  </si>
  <si>
    <t>Zřízení A-LISU soupravou in-sittu tv. S49. Poznámka: 1. V cenách jsou započteny náklady na demontáž upevňovadel, rozřez kolejnice, obroušení kolejnic, úprava spáry, vyvrtání spojkových otvorů, lepení a montáž styku a upevňovadel, měření geometrie, izolačního stavu a ošetření součástí mazivem. 2. V cenách nejsou obsaženy náklady na dodávku materiálu.</t>
  </si>
  <si>
    <t>32</t>
  </si>
  <si>
    <t>5908045025</t>
  </si>
  <si>
    <t>Výměna podkladnice čtyři vrtule pražce dřevěné</t>
  </si>
  <si>
    <t>1724695916</t>
  </si>
  <si>
    <t>Výměna podkladnice čtyři vrtule pražce dřevěné. Poznámka: 1. V cenách jsou započteny náklady na demontáž, teslování, kolíčkování, převrtání a impregnaci, výměnu a montáž u pražců dřevěných a demontáž, výměnu a montáž u pražců betonových, naložení výzisku na dopravní prostředek a ošetření součástí mazivem.</t>
  </si>
  <si>
    <t>Poznámka k položce:_x000D_
Podkladnice=kus</t>
  </si>
  <si>
    <t>6*2</t>
  </si>
  <si>
    <t>33</t>
  </si>
  <si>
    <t>5908050010</t>
  </si>
  <si>
    <t>Výměna upevnění podkladnicového komplety a pryžová podložka</t>
  </si>
  <si>
    <t>úl.pl.</t>
  </si>
  <si>
    <t>-224484578</t>
  </si>
  <si>
    <t>Výměna upevnění podkladnicového komplety a pryžová podložka. Poznámka: 1. V cenách jsou započteny náklady na demontáž, výměnu a montáž, ošetření součástí mazivem a naložení výzisku na dopravní prostředek. 2. V cenách nejsou obsaženy náklady na vrtání pražce a dodávku materiálu.</t>
  </si>
  <si>
    <t>540</t>
  </si>
  <si>
    <t>274</t>
  </si>
  <si>
    <t>34</t>
  </si>
  <si>
    <t>5908060020</t>
  </si>
  <si>
    <t>Oprava rozchodu koleje přebitím podkladnice 4 vrtule</t>
  </si>
  <si>
    <t>-822854943</t>
  </si>
  <si>
    <t>Oprava rozchodu koleje přebitím podkladnice 4 vrtule. Poznámka: 1. V cenách jsou započteny náklady na posun pražce, demontáž podkladnice, zakolíčkování, otvorů, oteslování úložné plochy, převrtání otvorů, impregnace plochy a montáž podkladnice a ošetření součástí mazivem. 2. V cenách nejsou obsaženy náklady na dodávku materiálu.</t>
  </si>
  <si>
    <t>35</t>
  </si>
  <si>
    <t>5909010110</t>
  </si>
  <si>
    <t>Ojedinělé ruční podbití pražců výhybkových dřevěných délky do 3 m - okolí závěrů</t>
  </si>
  <si>
    <t>-1116291928</t>
  </si>
  <si>
    <t>Ojedinělé ruční podbití pražců výhybkových dřevěných délky do 3 m. Poznámka: 1. V cenách jsou započteny náklady na podbití pražce oboustranně v otevřeném i zapuštěném KL, odstranění kameniva, zdvih, ruční podbití, úprava profilu KL a případná úprava snížení pod patou kolejnice.</t>
  </si>
  <si>
    <t>36</t>
  </si>
  <si>
    <t>5909010120</t>
  </si>
  <si>
    <t>Ojedinělé ruční podbití pražců výhybkových dřevěných délky přes 3 do 4 m</t>
  </si>
  <si>
    <t>-272773754</t>
  </si>
  <si>
    <t>Ojedinělé ruční podbití pražců výhybkových dřevěných délky přes 3 do 4 m. Poznámka: 1. V cenách jsou započteny náklady na podbití pražce oboustranně v otevřeném i zapuštěném KL, odstranění kameniva, zdvih, ruční podbití, úprava profilu KL a případná úprava snížení pod patou kolejnice.</t>
  </si>
  <si>
    <t>37</t>
  </si>
  <si>
    <t>5909010130</t>
  </si>
  <si>
    <t>Ojedinělé ruční podbití pražců výhybkových dřevěných délky přes 4 m</t>
  </si>
  <si>
    <t>-1329911032</t>
  </si>
  <si>
    <t>Ojedinělé ruční podbití pražců výhybkových dřevěných délky přes 4 m. Poznámka: 1. V cenách jsou započteny náklady na podbití pražce oboustranně v otevřeném i zapuštěném KL, odstranění kameniva, zdvih, ruční podbití, úprava profilu KL a případná úprava snížení pod patou kolejnice.</t>
  </si>
  <si>
    <t>38</t>
  </si>
  <si>
    <t>5909032010</t>
  </si>
  <si>
    <t>Přesná úprava GPK koleje směrové a výškové uspořádání pražce dřevěné nebo ocelové</t>
  </si>
  <si>
    <t>-1118090402</t>
  </si>
  <si>
    <t>Přesná úprava GPK koleje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</si>
  <si>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výhybka č. 12 - přípoje</t>
  </si>
  <si>
    <t>0,100</t>
  </si>
  <si>
    <t>výhybka č. 14 - přípoje</t>
  </si>
  <si>
    <t>0,015</t>
  </si>
  <si>
    <t>0,080</t>
  </si>
  <si>
    <t>0,211</t>
  </si>
  <si>
    <t>0,360</t>
  </si>
  <si>
    <t>0,025</t>
  </si>
  <si>
    <t>39</t>
  </si>
  <si>
    <t>5909032020</t>
  </si>
  <si>
    <t>Přesná úprava GPK koleje směrové a výškové uspořádání pražce betonové</t>
  </si>
  <si>
    <t>2044390183</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</si>
  <si>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</si>
  <si>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0,285</t>
  </si>
  <si>
    <t>0,115</t>
  </si>
  <si>
    <t>0,135</t>
  </si>
  <si>
    <t>40</t>
  </si>
  <si>
    <t>5909042010</t>
  </si>
  <si>
    <t>Přesná úprava GPK výhybky směrové a výškové uspořádání pražce dřevěné nebo ocelové</t>
  </si>
  <si>
    <t>853609032</t>
  </si>
  <si>
    <t>Přesná úprava GPK výhybky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</si>
  <si>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49,850*2</t>
  </si>
  <si>
    <t>41</t>
  </si>
  <si>
    <t>5910020130</t>
  </si>
  <si>
    <t>Svařování kolejnic termitem plný předehřev standardní spára svar jednotlivý tv. S49</t>
  </si>
  <si>
    <t>svar</t>
  </si>
  <si>
    <t>1101054098</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</si>
  <si>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</si>
  <si>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42</t>
  </si>
  <si>
    <t>5910025130</t>
  </si>
  <si>
    <t>Svařování kolejnic elektrickým obloukem svar jednotlivý tv. S49</t>
  </si>
  <si>
    <t>751278599</t>
  </si>
  <si>
    <t>Svařování kolejnic elektrickým obloukem svar jednotlivý tv. S49. Poznámka: 1. V cenách jsou započteny náklady na vybrání kameniva z mezipražcového prostoru, demontáž upevňovadel, směrové a výškové vyrovnání kolejnic, provedení svaru, montáž upevňovadel, vizuální kontrola, měření geometrie svaru schválenými měřidly. 2. V cenách nejsou obsaženy náklady na kontrolu svaru ultrazvukem, podbití pražců a demontáž styku.</t>
  </si>
  <si>
    <t>43</t>
  </si>
  <si>
    <t>5910040210</t>
  </si>
  <si>
    <t>Umožnění volné dilatace kolejnice bez demontáže nebo montáže upevňovadel s osazením a odstraněním kluzných podložek rozdělení pražců "c"</t>
  </si>
  <si>
    <t>-1216808830</t>
  </si>
  <si>
    <t>Umožnění volné dilatace kolejnice bez demontáže nebo montáže upevňovadel s osazením a odstraněním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</si>
  <si>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546</t>
  </si>
  <si>
    <t>13,8*2</t>
  </si>
  <si>
    <t>472</t>
  </si>
  <si>
    <t>160</t>
  </si>
  <si>
    <t>200</t>
  </si>
  <si>
    <t>177</t>
  </si>
  <si>
    <t>44</t>
  </si>
  <si>
    <t>5910050020</t>
  </si>
  <si>
    <t>Umožnění volné dilatace dílů výhybek demontáž upevňovadel výhybka II. generace</t>
  </si>
  <si>
    <t>-874328418</t>
  </si>
  <si>
    <t>Umožnění volné dilatace dílů výhybek demontáž upevňovadel výhybka II. generace. Poznámka: 1. V cenách jsou započteny náklady na uvolnění dílů výhybky a jejich rovnoměrné prodloužení nebo zkrácení. 2. V cenách nejsou obsaženy náklady na demontáž spojek.</t>
  </si>
  <si>
    <t>49,85</t>
  </si>
  <si>
    <t>37,83</t>
  </si>
  <si>
    <t>5910050120</t>
  </si>
  <si>
    <t>Umožnění volné dilatace dílů výhybek montáž upevňovadel výhybka II. generace</t>
  </si>
  <si>
    <t>1352627978</t>
  </si>
  <si>
    <t>Umožnění volné dilatace dílů výhybek montáž upevňovadel výhybka II. generace. Poznámka: 1. V cenách jsou započteny náklady na uvolnění dílů výhybky a jejich rovnoměrné prodloužení nebo zkrácení. 2. V cenách nejsou obsaženy náklady na demontáž spojek.</t>
  </si>
  <si>
    <t>46</t>
  </si>
  <si>
    <t>5911011020</t>
  </si>
  <si>
    <t>Výměna jazyků a opornic výhybky jednoduché s jedním hákovým závěrem soustavy S49</t>
  </si>
  <si>
    <t>2118116025</t>
  </si>
  <si>
    <t>Výměna jazyků a opornic výhybky jednoduché s jedním hákovým závěrem soustavy S49. Poznámka: 1. V cenách jsou započteny náklady na zřízení nebo demontáž prozatímních styků, demontáž upevňovadel, závěru a dílů, výměnu a montáž dílů, úpravu pryžových podložek a dilatačních spár, montáž závěru a upevňovadel, seřízení závěru, provedení západkové zkoušky a ošetření součástí mazivem. 2. V cenách nejsou započteny náklady na dodávku dílů, dělení kolejnic, zřízení svaru, demontáž a montáž opěrek a styků.</t>
  </si>
  <si>
    <t>Poznámka k položce:_x000D_
Délka jazyků + opornic=m</t>
  </si>
  <si>
    <t>2*11,8 + 2*10,05</t>
  </si>
  <si>
    <t>47</t>
  </si>
  <si>
    <t>5911121030</t>
  </si>
  <si>
    <t>Výměna kolejnice u přídržnice typ Kn60 přímá soustavy S49</t>
  </si>
  <si>
    <t>557001188</t>
  </si>
  <si>
    <t>Výměna kolejnice u přídržnice typ Kn60 přímá soustavy S49.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</si>
  <si>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 xml:space="preserve">Poznámka k položce:_x000D_
Délka kolejnice=m;
Metr přídržnice=m
</t>
  </si>
  <si>
    <t>48</t>
  </si>
  <si>
    <t>5911121130</t>
  </si>
  <si>
    <t>Výměna kolejnice u přídržnice typ Kn60 ohnuté soustavy S49</t>
  </si>
  <si>
    <t>-1627745464</t>
  </si>
  <si>
    <t>Výměna kolejnice u přídržnice typ Kn60 ohnuté soustavy S49.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</si>
  <si>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49</t>
  </si>
  <si>
    <t>5911523030</t>
  </si>
  <si>
    <t>Seřízení výměnové části výhybky jednoduché s jedním čelisťovým závěrem soustavy S49</t>
  </si>
  <si>
    <t>-430562246</t>
  </si>
  <si>
    <t>Seřízení výměnové části výhybky jednoduché s jedním čelisťovým závěrem soustavy S49. Poznámka: 1. V cenách jsou započteny náklady na seřízení zdvihu, rozevření a záklesu, podzávorování a vůli třmenů, oprava vzájemné polohy jazyka a opornice v podélném směru (sputovaný jazyk), oprava mezery mezi jazykem a opornicí v místě první hákové stěžejky, doléhání přilehlého jazyka k opornici a na jazykové opěrky, úprava vzdálenosti mezi hlavou odlehlého jazyka a hlavou opornice. Seřízení výměníku, závěru a přezkoušení správného chodu výhybky včetně provedení západkové zkoušky a ošetření kluzných částí výhybky mazivem.přezkoušení chodu výhybky, provedení západkové zkoušky a ošetření kluzných částí výhybky mazivem.</t>
  </si>
  <si>
    <t>Poznámka k položce:_x000D_
Výměnová část=kus</t>
  </si>
  <si>
    <t>5911527030</t>
  </si>
  <si>
    <t>Demontáž čelisťového závěru výhybky jednoduché bez žlabového pražce soustavy S49</t>
  </si>
  <si>
    <t>-426179481</t>
  </si>
  <si>
    <t>Demontáž čelisťového závěru výhybky jednoduché bez žlabového pražce soustavy S49. Poznámka: 1. V cenách jsou započteny náklady na demontáž a naložení na dopravní prostředek.</t>
  </si>
  <si>
    <t>Poznámka k položce:_x000D_
Závěr=kus</t>
  </si>
  <si>
    <t>51</t>
  </si>
  <si>
    <t>5911527040</t>
  </si>
  <si>
    <t>Demontáž čelisťového závěru výhybky jednoduché bez žlabového pražce soustavy T</t>
  </si>
  <si>
    <t>-1000326165</t>
  </si>
  <si>
    <t>Demontáž čelisťového závěru výhybky jednoduché bez žlabového pražce soustavy T. Poznámka: 1. V cenách jsou započteny náklady na demontáž a naložení na dopravní prostředek.</t>
  </si>
  <si>
    <t>52</t>
  </si>
  <si>
    <t>5911529030</t>
  </si>
  <si>
    <t>Montáž čelisťového závěru výhybky jednoduché bez žlabového pražce soustavy S49</t>
  </si>
  <si>
    <t>1126800499</t>
  </si>
  <si>
    <t>Montáž čelisťového závěru výhybky jednoduché bez žlabového pražce soustavy S49. Poznámka: 1. V cenách jsou započteny náklady na montáž, přezkoušení chodu výhybky, provedení západkové zkoušky a ošetření kluzných částí závěru mazivem. 2. V cenách nejsou obsaženy náklady na dodávku materiálu.</t>
  </si>
  <si>
    <t>53</t>
  </si>
  <si>
    <t>5911531030</t>
  </si>
  <si>
    <t>Seřízení čelisťového závěru výhybky jednoduché bez žlabového pražce soustavy S49</t>
  </si>
  <si>
    <t>145008267</t>
  </si>
  <si>
    <t>Seřízení čelisťového závěru výhybky jednoduché bez žlabového pražce soustavy S49. Poznámka: 1. V cenách jsou započteny náklady na nastavení podzávorování, vymezení zdvihu, vůle háku, oprava polohy svěrací čelisti, vůli třmenů, přezkoušení chodu výhybky, provedení západkové zkoušky a ošetření kluzných částí výhybky mazivem.</t>
  </si>
  <si>
    <t>54</t>
  </si>
  <si>
    <t>5911535030</t>
  </si>
  <si>
    <t>Seřízení stavěcího zařízení čelisťového závěru výhybky jednoduché výměník soustavy S49</t>
  </si>
  <si>
    <t>-1319403372</t>
  </si>
  <si>
    <t>Seřízení stavěcího zařízení čelisťového závěru výhybky jednoduché výměník soustavy S49. Poznámka: 1. V cenách jsou započteny náklady na seřízení a přezkoušení chodu výhybky, provedení západkové zkoušky a ošetření kluzných částí mazivem.</t>
  </si>
  <si>
    <t>Poznámka k položce:_x000D_
Výměník=kus</t>
  </si>
  <si>
    <t>55</t>
  </si>
  <si>
    <t>5911641040</t>
  </si>
  <si>
    <t>Montáž jednoduché výhybky v ose koleje dřevěné pražce soustavy S49</t>
  </si>
  <si>
    <t>-981044133</t>
  </si>
  <si>
    <t>Montáž jednoduché výhybky v ose koleje dřevěné pražce soustavy S49.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</si>
  <si>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56</t>
  </si>
  <si>
    <t>5911655050</t>
  </si>
  <si>
    <t>Demontáž jednoduché výhybky na úložišti dřevěné pražce soustavy T</t>
  </si>
  <si>
    <t>-1115861150</t>
  </si>
  <si>
    <t>Demontáž jednoduché výhybky na úložišti dřevěné pražce soustavy T. Poznámka: 1. V cenách jsou započteny náklady na demontáž do součástí, manipulaci, naložení na dopravní prostředek a uložení vyzískaného materiálu na úložišti.</t>
  </si>
  <si>
    <t>48,2</t>
  </si>
  <si>
    <t>57</t>
  </si>
  <si>
    <t>5911671050</t>
  </si>
  <si>
    <t>Příplatek za demontáž v ose koleje výhybky jednoduché pražce dřevěné soustavy T</t>
  </si>
  <si>
    <t>411917970</t>
  </si>
  <si>
    <t>Příplatek za demontáž v ose koleje výhybky jednoduché pražce dřevěné soustavy T. Poznámka: 1. V cenách jsou započteny náklady za obtížnost demontáže v ose koleje.</t>
  </si>
  <si>
    <t>58</t>
  </si>
  <si>
    <t>5913035010</t>
  </si>
  <si>
    <t>Demontáž celopryžové přejezdové konstrukce málo zatížené v koleji část vnější a vnitřní bez závěrných zídek</t>
  </si>
  <si>
    <t>-217885703</t>
  </si>
  <si>
    <t>Demontáž celopryžové přejezdové konstrukce málo zatížené v koleji část vnější a vnitřní bez závěrných zídek. Poznámka: 1. V cenách jsou započteny náklady na demontáž konstrukce, naložení na dopravní prostředek.</t>
  </si>
  <si>
    <t>2,7</t>
  </si>
  <si>
    <t>59</t>
  </si>
  <si>
    <t>5913040010</t>
  </si>
  <si>
    <t>Montáž celopryžové přejezdové konstrukce málo zatížené v koleji část vnější a vnitřní bez závěrných zídek</t>
  </si>
  <si>
    <t>106879591</t>
  </si>
  <si>
    <t>Montáž celopryžové přejezdové konstrukce málo zatížené v koleji část vnější a vnitřní bez závěrných zídek. Poznámka: 1. V cenách jsou započteny náklady na montáž konstrukce. 2. V cenách nejsou obsaženy náklady na dodávku materiálu.</t>
  </si>
  <si>
    <t>5914075120</t>
  </si>
  <si>
    <t>Zřízení konstrukční vrstvy pražcového podloží včetně geotextilie tl. 0,30 m</t>
  </si>
  <si>
    <t>-1837789638</t>
  </si>
  <si>
    <t>Zřízení konstrukční vrstvy pražcového podloží včetně geotextilie tl. 0,30 m. Poznámka: 1. V cenách jsou započteny náklady na naložení výzisku na dopravní prostředek. 2. V cenách nejsou obsaženy náklady na dodávku materiálu a odtěžení zeminy.</t>
  </si>
  <si>
    <t>Poznámka k položce:_x000D_
VL Ž4 typ 3</t>
  </si>
  <si>
    <t>výhybka č. 25 - tl. vrstvy 200 mm</t>
  </si>
  <si>
    <t>61</t>
  </si>
  <si>
    <t>5915010020</t>
  </si>
  <si>
    <t>Těžení zeminy nebo horniny železničního spodku II. třídy</t>
  </si>
  <si>
    <t>229424577</t>
  </si>
  <si>
    <t>Těžení zeminy nebo horniny železničního spodku II. třídy. Poznámka: 1. V cenách jsou započteny náklady na těžení a uložení výzisku na terén nebo naložení na dopravní prostředek a uložení na úložišti.</t>
  </si>
  <si>
    <t>5915020010</t>
  </si>
  <si>
    <t>Povrchová úprava plochy železničního spodku</t>
  </si>
  <si>
    <t>-1792120585</t>
  </si>
  <si>
    <t>Povrchová úprava plochy železničního spodku. Poznámka: 1. V cenách jsou započteny náklady na urovnání a úpravu ploch nebo skládek výzisku kameniva a zeminy s jejich případnou rekultivací.</t>
  </si>
  <si>
    <t>12,5*3,6</t>
  </si>
  <si>
    <t>63</t>
  </si>
  <si>
    <t>5915030020</t>
  </si>
  <si>
    <t>Bourání drobných staveb železničního spodku montážních jam</t>
  </si>
  <si>
    <t>1014270247</t>
  </si>
  <si>
    <t>Bourání drobných staveb železničního spodku montážních jam. Poznámka: 1. V cenách jsou započteny náklady na vybourání zdiva, uložení na terén, naložení na dopravní prostředek a uložení na skládce. 2. V cenách nejsou obsaženy náklady na dopravu a skládkovné.</t>
  </si>
  <si>
    <t>zrušení popelové jámy na kol. č. 6</t>
  </si>
  <si>
    <t>M</t>
  </si>
  <si>
    <t>Práce a dodávky M - dodávky zhotovitele</t>
  </si>
  <si>
    <t>64</t>
  </si>
  <si>
    <t>5964133005</t>
  </si>
  <si>
    <t>Geotextilie separační</t>
  </si>
  <si>
    <t>-902649549</t>
  </si>
  <si>
    <t>150</t>
  </si>
  <si>
    <t>65</t>
  </si>
  <si>
    <t>5955101000</t>
  </si>
  <si>
    <t>Kamenivo drcené štěrk frakce 31,5/63 třídy BI</t>
  </si>
  <si>
    <t>t</t>
  </si>
  <si>
    <t>-1309231541</t>
  </si>
  <si>
    <t>DopKamVyh*1,8 + DopKamKol*1,8</t>
  </si>
  <si>
    <t>66</t>
  </si>
  <si>
    <t>5955101020</t>
  </si>
  <si>
    <t>Kamenivo drcené štěrkodrť frakce 0/32</t>
  </si>
  <si>
    <t>-1673305547</t>
  </si>
  <si>
    <t>KonVrs*0,2*1,9</t>
  </si>
  <si>
    <t>67</t>
  </si>
  <si>
    <t>5955101030</t>
  </si>
  <si>
    <t>Kamenivo drcené drť frakce 8/16</t>
  </si>
  <si>
    <t>-358922636</t>
  </si>
  <si>
    <t>OprSteStr*0,05*1,8</t>
  </si>
  <si>
    <t>68</t>
  </si>
  <si>
    <t>5958158005</t>
  </si>
  <si>
    <t>Podložka pryžová pod patu kolejnice S49  183/126/6</t>
  </si>
  <si>
    <t>1904509210</t>
  </si>
  <si>
    <t>kolej č. 8</t>
  </si>
  <si>
    <t>625</t>
  </si>
  <si>
    <t>142</t>
  </si>
  <si>
    <t>69</t>
  </si>
  <si>
    <t>5956116000</t>
  </si>
  <si>
    <t>Pražce dřevěné výhybkové dub skupina 3 160x260</t>
  </si>
  <si>
    <t>2097110186</t>
  </si>
  <si>
    <t>0,26*0,16*(2,6*6 + 2,8*3 + 2,9 *1)</t>
  </si>
  <si>
    <t>0,26*0,16*(2,6*2 + 2,7*1 + 2,8*2 + 3,0*1 +  3,5*1 + 3,6*1 + 3,9*1 + 4,0*2 + 4,1*2 + 4,2*1 + 4,3*1 + 4,4 *1)</t>
  </si>
  <si>
    <t>0,26*0,16*(2,6*2 + 2,7*2 + 3,0*1 + 3,5*1 + 3,6*3+3,7*1 + 4,0*2 + 4,1*3)</t>
  </si>
  <si>
    <t>0,26*0,16*(2,6*2 +3,6*3 +3,7*2)</t>
  </si>
  <si>
    <t>0,26*0,16*(2,6+2,8+2,9+2*3,0)</t>
  </si>
  <si>
    <t>70</t>
  </si>
  <si>
    <t>5956119110</t>
  </si>
  <si>
    <t>Pražec dřevěný výhybkový dub skupina 3 4400x260x160</t>
  </si>
  <si>
    <t>512</t>
  </si>
  <si>
    <t>119460151</t>
  </si>
  <si>
    <t>71</t>
  </si>
  <si>
    <t>5956119115</t>
  </si>
  <si>
    <t>Pražec dřevěný výhybkový dub skupina 3 4500x260x160</t>
  </si>
  <si>
    <t>1548982221</t>
  </si>
  <si>
    <t>72</t>
  </si>
  <si>
    <t>5956119120</t>
  </si>
  <si>
    <t>Pražec dřevěný výhybkový dub skupina 3 4600x260x160</t>
  </si>
  <si>
    <t>-1626015594</t>
  </si>
  <si>
    <t>73</t>
  </si>
  <si>
    <t>5958173000</t>
  </si>
  <si>
    <t>Polyetylenové pásy v kotoučích</t>
  </si>
  <si>
    <t>1515310407</t>
  </si>
  <si>
    <t>74</t>
  </si>
  <si>
    <t>7594170060</t>
  </si>
  <si>
    <t>Propojovací příslušenství Příchytka lanová  trojitá LPT 20 norma 703309008 (HM0404223990050)</t>
  </si>
  <si>
    <t>128</t>
  </si>
  <si>
    <t>1331826945</t>
  </si>
  <si>
    <t>75</t>
  </si>
  <si>
    <t>7594110805</t>
  </si>
  <si>
    <t>Lanové propojení s kolíkovým ukončením LJI 2xFe20/290 norma 708579001 (HM0404223990491)</t>
  </si>
  <si>
    <t>-1066433116</t>
  </si>
  <si>
    <t>76</t>
  </si>
  <si>
    <t>7594110840</t>
  </si>
  <si>
    <t>Lanové propojení s kolíkovým ukončením LJI 2xFe20/700 norma 708579005 (HM0404223990496)</t>
  </si>
  <si>
    <t>1037827797</t>
  </si>
  <si>
    <t>77</t>
  </si>
  <si>
    <t>7594110455</t>
  </si>
  <si>
    <t>Lanové propojení s kolíkovým ukončením LBI 1xFe20/330 norma 707579002 (HM0404223990422)</t>
  </si>
  <si>
    <t>-1991051480</t>
  </si>
  <si>
    <t>78</t>
  </si>
  <si>
    <t>7592700645</t>
  </si>
  <si>
    <t>Upozorňovadla, značky Návěsti označující místo na trati Fólie výstražná modrá plná š22cm  (HM0673909991222)</t>
  </si>
  <si>
    <t>-1436707533</t>
  </si>
  <si>
    <t>7590521529</t>
  </si>
  <si>
    <t>Venkovní vedení kabelová - metalické sítě Plněné, párované s ochr. vodičem TCEKPFLEY 7 P 1,0 D</t>
  </si>
  <si>
    <t>915925143</t>
  </si>
  <si>
    <t>80</t>
  </si>
  <si>
    <t>7593500090</t>
  </si>
  <si>
    <t>Trasy kabelového vedení Kabelové žlaby (100x100) spodní + vrchní díl plast</t>
  </si>
  <si>
    <t>489659405</t>
  </si>
  <si>
    <t>81</t>
  </si>
  <si>
    <t>7590541454</t>
  </si>
  <si>
    <t>Slaboproudé rozvody, kabely pro přívod a vnitřní instalaci Spojky metalických kabelů a příslušenství Teplem smrštitelná zesílená spojka pro netlakované kabely XAGA 500-55/12-300/EY</t>
  </si>
  <si>
    <t>-1498497602</t>
  </si>
  <si>
    <t>82</t>
  </si>
  <si>
    <t>7590540818</t>
  </si>
  <si>
    <t>Slaboproudé rozvody, kabely pro přívod a vnitřní instalaci Spojky metalických kabelů a příslušenství Stlačné konektory scotchlok Stlačné konektory scotchlok U1B (0,9-1,3mm)</t>
  </si>
  <si>
    <t>1760265172</t>
  </si>
  <si>
    <t>83</t>
  </si>
  <si>
    <t>7591090010</t>
  </si>
  <si>
    <t>Díly pro zemní montáž přestavníků Deska základ.pod přestav. 700x460  (HM0592139997046)</t>
  </si>
  <si>
    <t>-218601099</t>
  </si>
  <si>
    <t>M-SŽ</t>
  </si>
  <si>
    <t>práce a dodávky M - dodávky Správy železnic</t>
  </si>
  <si>
    <t>84</t>
  </si>
  <si>
    <t>5957101050</t>
  </si>
  <si>
    <t>Kolejnice třídy R260 tv. 49 E1 délky 25,000 m - dodávka SPRÁVY ŽELEZNIC</t>
  </si>
  <si>
    <t>1073088178</t>
  </si>
  <si>
    <t>Kolejnice třídy R260 tv. 49 E1 délky 25,000 m</t>
  </si>
  <si>
    <t>0,5</t>
  </si>
  <si>
    <t>85</t>
  </si>
  <si>
    <t>5956101000</t>
  </si>
  <si>
    <t>Pražec dřevěný příčný nevystrojený dub 2600x260x160 mm - dodávka Správy železnic</t>
  </si>
  <si>
    <t>-1388707545</t>
  </si>
  <si>
    <t>Pražec dřevěný příčný nevystrojený dub 2600x260x160 mm</t>
  </si>
  <si>
    <t>86</t>
  </si>
  <si>
    <t>5958128010</t>
  </si>
  <si>
    <t>Komplety ŽS 4 (šroub RS 1, matice M 24, podložka Fe6, svěrka ŽS4) - dodávka SPRÁVY ŽELEZNIC</t>
  </si>
  <si>
    <t>1208124014</t>
  </si>
  <si>
    <t>Komplety ŽS 4 (šroub RS 1, matice M 24, podložka Fe6, svěrka ŽS4)</t>
  </si>
  <si>
    <t>1250</t>
  </si>
  <si>
    <t>568</t>
  </si>
  <si>
    <t>87</t>
  </si>
  <si>
    <t>5957131030</t>
  </si>
  <si>
    <t>Lepený izolovaný styk tv. S49 délky 4,00 m - dodávka SPRÁVY ŽELEZNIC</t>
  </si>
  <si>
    <t>1982235090</t>
  </si>
  <si>
    <t>Lepený izolovaný styk tv. S49 délky 4,00 m</t>
  </si>
  <si>
    <t>88</t>
  </si>
  <si>
    <t>5957131005</t>
  </si>
  <si>
    <t>Lepený izolovaný styk tv. S49 délky 3,50 m - dodávka SPRÁVY ŽELEZNIC</t>
  </si>
  <si>
    <t>810007039</t>
  </si>
  <si>
    <t>Lepený izolovaný styk tv. S49 délky 3,50 m</t>
  </si>
  <si>
    <t>89</t>
  </si>
  <si>
    <t>5956213040</t>
  </si>
  <si>
    <t>Pražec betonový příčný vystrojený  užitý SB6 - dodávka SPRÁVY ŽELEZNIC</t>
  </si>
  <si>
    <t>871232618</t>
  </si>
  <si>
    <t>Pražec betonový příčný vystrojený  užitý SB6</t>
  </si>
  <si>
    <t>90</t>
  </si>
  <si>
    <t>5961104200</t>
  </si>
  <si>
    <t>Jazyk prodloužený J60 1:7,5-190-I přímý pravý 10658 mm+1300mm - dodávka SPRÁVY ŽELEZNIC</t>
  </si>
  <si>
    <t>51123643</t>
  </si>
  <si>
    <t>Jazyk prodloužený J60 1:7,5-190-I přímý pravý 10658 mm+1300mm</t>
  </si>
  <si>
    <t>91</t>
  </si>
  <si>
    <t>5961104215</t>
  </si>
  <si>
    <t>Jazyk prodloužený J60 1:7,5-190-I ohnutý levý 10658 mm+1300mm - dodávka SPRÁVY ŽELEZNIC</t>
  </si>
  <si>
    <t>803394564</t>
  </si>
  <si>
    <t>Jazyk prodloužený J60 1:7,5-190-I ohnutý levý 10658 mm+1300mm</t>
  </si>
  <si>
    <t>92</t>
  </si>
  <si>
    <t>5961105205</t>
  </si>
  <si>
    <t>Opornice prodloužená J60 1:7,5-190-I přímá levá 11456 mm1400 mm - dodávka SPRÁVY ŽELEZNIC</t>
  </si>
  <si>
    <t>-2014427416</t>
  </si>
  <si>
    <t>Opornice prodloužená J60 1:7,5-190-I přímá levá 11456 mm1400 mm</t>
  </si>
  <si>
    <t>93</t>
  </si>
  <si>
    <t>5961105210</t>
  </si>
  <si>
    <t>Opornice prodloužená J60 1:7,5-190-I ohnutá pravá 11456 mm+1400 mm - dodávka SPRÁVY ŽELEZNIC</t>
  </si>
  <si>
    <t>805246257</t>
  </si>
  <si>
    <t>Opornice prodloužená J60 1:7,5-190-I ohnutá pravá 11456 mm+1400 mm</t>
  </si>
  <si>
    <t>OST</t>
  </si>
  <si>
    <t>Ostatní</t>
  </si>
  <si>
    <t>94</t>
  </si>
  <si>
    <t>7493351022</t>
  </si>
  <si>
    <t>Montáž elektrického ohřevu výhybek (EOV) kompletní topné soupravy na jednoduchou výhybku soustavy S49, R65 a UIC60 s poloměrem odbočení 300 m</t>
  </si>
  <si>
    <t>-1811240956</t>
  </si>
  <si>
    <t>Montáž elektrického ohřevu výhybek (EOV) kompletní topné soupravy na jednoduchou výhybku soustavy S49, R65 a UIC60 s poloměrem odbočení 300 m - včetně kompletního vybavení topných tyčí, příchytek hlavic topných tyčí, pérových příchytek vlastních topných tyčí, připojovacích šňůr, chrániček pro tyto šňůry, připojovacích rozvodných skříněk vč. nosných konstrukcí těchto skříněk, dále topnice pro ohřev táhel všech přestavníků vč. sálavých desek a veškerého drobného spojovacího a upevňovacího materiálu</t>
  </si>
  <si>
    <t>95</t>
  </si>
  <si>
    <t>7493351095</t>
  </si>
  <si>
    <t>Montáž elektrického ohřevu výhybek (EOV) topné tyče s pérovými příchytkami</t>
  </si>
  <si>
    <t>276491339</t>
  </si>
  <si>
    <t>96</t>
  </si>
  <si>
    <t>7493371010</t>
  </si>
  <si>
    <t>Demontáže zařízení na elektrickém ohřevu výhybek kompletní topné soupravy na výhybku tvaru 1:7,5-190, 1:9-190</t>
  </si>
  <si>
    <t>855206900</t>
  </si>
  <si>
    <t>Demontáže zařízení na elektrickém ohřevu výhybek kompletní topné soupravy na výhybku tvaru 1:7,5-190, 1:9-190 - veškeré výstroje EOV na výhybce, topných tyčí, připojovacích skříněk, napájecích kabelů, oddělovacích transformátorů</t>
  </si>
  <si>
    <t>97</t>
  </si>
  <si>
    <t>7493371045</t>
  </si>
  <si>
    <t>Demontáže zařízení na elektrickém ohřevu výhybek topné tyče výhybek a PHS s pérovými příchytkami</t>
  </si>
  <si>
    <t>1725983721</t>
  </si>
  <si>
    <t>98</t>
  </si>
  <si>
    <t>7497351560</t>
  </si>
  <si>
    <t>Montáž přímého ukolejnění na elektrizovaných tratích nebo v kolejových obvodech</t>
  </si>
  <si>
    <t>-802035877</t>
  </si>
  <si>
    <t>4+2</t>
  </si>
  <si>
    <t>99</t>
  </si>
  <si>
    <t>7497371630</t>
  </si>
  <si>
    <t>Demontáže zařízení trakčního vedení svodu propojení nebo ukolejnění na elektrizovaných tratích nebo v kolejových obvodech</t>
  </si>
  <si>
    <t>44093400</t>
  </si>
  <si>
    <t>Demontáže zařízení trakčního vedení svodu propojení nebo ukolejnění na elektrizovaných tratích nebo v kolejových obvodech - demontáž stávajícího zařízení se všemi pomocnými doplňujícími úpravami</t>
  </si>
  <si>
    <t>7590145040</t>
  </si>
  <si>
    <t>Montáž závěru kabelového zabezpečovacího na zemní podpěru UKM 12</t>
  </si>
  <si>
    <t>589406300</t>
  </si>
  <si>
    <t>Montáž závěru kabelového zabezpečovacího na zemní podpěru UKM 12 - úplná montáž závěru, zatažení kabelu, měření izolačního stavu, jednostranné číslování. Bez provedení zemních prací, zhotovení a zapojení kabelové formy</t>
  </si>
  <si>
    <t>101</t>
  </si>
  <si>
    <t>7590147040</t>
  </si>
  <si>
    <t>Demontáž závěru kabelového zabezpečovacího na zemní podpěru UKM 12</t>
  </si>
  <si>
    <t>-625306321</t>
  </si>
  <si>
    <t>102</t>
  </si>
  <si>
    <t>7590525230</t>
  </si>
  <si>
    <t>Montáž kabelu návěstního volně uloženého s jádrem 1 mm Cu TCEKEZE, TCEKFE, TCEKPFLEY, TCEKPFLEZE do 7 P</t>
  </si>
  <si>
    <t>2112484271</t>
  </si>
  <si>
    <t>Montáž kabelu návěstního volně uloženého s jádrem 1 mm Cu TCEKEZE, TCEKFE, TCEKPFLEY, TCEKPFLEZE do 7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</si>
  <si>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103</t>
  </si>
  <si>
    <t>7590525412</t>
  </si>
  <si>
    <t>Montáž spojky rovné pro plastové kabely párové rovné o průměru 1,0 mm PE plášť bez pancíře S 1 do 14 žil</t>
  </si>
  <si>
    <t>157809048</t>
  </si>
  <si>
    <t>Montáž spojky rovné pro plastové kabely párové rovné o průměru 1,0 mm PE plášť bez pancíře S 1 do 14 žil - přistavení elektrického agregátu, změření izolačního odporu, vlastní montáž spojky, sestavení montážního stojanu, upnutí kabelu do stojanu, spojení žil, svaření spojky, uvolnění kabelu, uložení spojky v jámě</t>
  </si>
  <si>
    <t>104</t>
  </si>
  <si>
    <t>7590525712</t>
  </si>
  <si>
    <t>Montáž ukončení celoplastového kabelu v závěru nebo rozvaděči se svorkovnicemi Sv12 bez pancíře 7p</t>
  </si>
  <si>
    <t>-254045715</t>
  </si>
  <si>
    <t>Montáž ukončení celoplastového kabelu v závěru nebo rozvaděči se svorkovnicemi Sv12 bez pancíře 7p - odstranění pláště kabelu, odizolování konců vodičů, vyformování, přišroubování vodičů na svorkovnici, přezkoušení izolačního stavu kabelových žil</t>
  </si>
  <si>
    <t>105</t>
  </si>
  <si>
    <t>7591015034</t>
  </si>
  <si>
    <t>Montáž elektromotorického přestavníku na výhybce s kontrolou jazyků s upevněním kloubovým na koleji</t>
  </si>
  <si>
    <t>-125776389</t>
  </si>
  <si>
    <t>Montáž elektromotorického přestavníku na výhybce s kontrolou jazyků s upevněním kloubovým na koleji - připevnění přestavníku pomocí připevňovací soupravy a zatažení kabelu s kabelovou formou do kabelového závěru, mechanické přezkoušení chodu opravný nátěr. Bez zemních prací</t>
  </si>
  <si>
    <t>106</t>
  </si>
  <si>
    <t>7591015062</t>
  </si>
  <si>
    <t>Připojení elektromotorického přestavníku na výhybku s kontrolou jazyků</t>
  </si>
  <si>
    <t>-1946381979</t>
  </si>
  <si>
    <t>Připojení elektromotorického přestavníku na výhybku s kontrolou jazyků - připojení a seřízení přestavníkové spojnice, montáž a seřízení kontrolního ústrojí</t>
  </si>
  <si>
    <t>107</t>
  </si>
  <si>
    <t>7591017030</t>
  </si>
  <si>
    <t>Demontáž elektromotorického přestavníku z výhybky s kontrolou jazyků</t>
  </si>
  <si>
    <t>-1780377971</t>
  </si>
  <si>
    <t>108</t>
  </si>
  <si>
    <t>7591017060</t>
  </si>
  <si>
    <t>Odpojení elektromotorického přestavníku z výhybky</t>
  </si>
  <si>
    <t>-1978348787</t>
  </si>
  <si>
    <t>109</t>
  </si>
  <si>
    <t>7591095010</t>
  </si>
  <si>
    <t>Dodatečná montáž ohrazení pro elekromotorický přestavník s plastovou ohrádkou</t>
  </si>
  <si>
    <t>937039892</t>
  </si>
  <si>
    <t>110</t>
  </si>
  <si>
    <t>7594105016</t>
  </si>
  <si>
    <t>Odpojení a zpětné připojení lan ke kolejové skříni TJA</t>
  </si>
  <si>
    <t>-273150341</t>
  </si>
  <si>
    <t>Odpojení a zpětné připojení lan ke kolejové skříni TJA - včetně odpojení a připevnění lanového propojení na pražce nebo montážní trámky</t>
  </si>
  <si>
    <t>111</t>
  </si>
  <si>
    <t>7594105272</t>
  </si>
  <si>
    <t>Montáž kosého lanového propojení P 70 301/1 střídavá a stejnosměrná trakce</t>
  </si>
  <si>
    <t>1404665682</t>
  </si>
  <si>
    <t>Montáž kosého lanového propojení P 70 301/1 střídavá a stejnosměrná trakce - příčné nebo podélné propojení kolejnic přímých kolejí a na výhybkách; usazení pražců mezi souběžnými kolejemi nebo podél koleje; připevnění lanového propojení na pražce nebo montážní trámky</t>
  </si>
  <si>
    <t>112</t>
  </si>
  <si>
    <t>7594105292</t>
  </si>
  <si>
    <t>Montáž lanového propojení výměnového na dřevěné pražce do 1,2 m</t>
  </si>
  <si>
    <t>-1645735635</t>
  </si>
  <si>
    <t>Montáž lanového propojení výměnového na dřevěné pražce do 1,2 m - příčné nebo podélné propojení kolejnic přímých kolejí a na výhybkách; usazení pražců mezi souběžnými kolejemi nebo podél koleje; připevnění lanového propojení na pražce nebo montážní trámky</t>
  </si>
  <si>
    <t>olej č. 8</t>
  </si>
  <si>
    <t>113</t>
  </si>
  <si>
    <t>7594105294</t>
  </si>
  <si>
    <t>Montáž lanového propojení výměnového na dřevěné pražce do 3,3 m</t>
  </si>
  <si>
    <t>895053914</t>
  </si>
  <si>
    <t>Montáž lanového propojení výměnového na dřevěné pražce do 3,3 m - příčné nebo podélné propojení kolejnic přímých kolejí a na výhybkách; usazení pražců mezi souběžnými kolejemi nebo podél koleje; připevnění lanového propojení na pražce nebo montážní trámky</t>
  </si>
  <si>
    <t>114</t>
  </si>
  <si>
    <t>7594107310</t>
  </si>
  <si>
    <t>Demontáž kolejnicového lanového propojení z dřevěných pražců</t>
  </si>
  <si>
    <t>1382246812</t>
  </si>
  <si>
    <t>115</t>
  </si>
  <si>
    <t>7598095080</t>
  </si>
  <si>
    <t>Přezkoušení a regulace kolejových obvodů izolovaných</t>
  </si>
  <si>
    <t>-806978488</t>
  </si>
  <si>
    <t>Přezkoušení a regulace kolejových obvodů izolovaných - přeměření napětí na svorkách proudového zdroje a kolejového relé, regulování kolejových obvodů pří šuntováni předepsaným odporem, přezkoušení polarity bez šuntování</t>
  </si>
  <si>
    <t>116</t>
  </si>
  <si>
    <t>9902100100</t>
  </si>
  <si>
    <t>Doprava obousměrná (např. dodávek z vlastních zásob zhotovitele nebo objednatele nebo výzisku) mechanizací o nosnosti přes 3,5 t sypanin (kameniva, písku, suti, dlažebních kostek, atd.) do 10 km</t>
  </si>
  <si>
    <t>1250194523</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</si>
  <si>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</si>
  <si>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položce:_x000D_
Měrnou jednotkou je t přepravovaného materiálu.</t>
  </si>
  <si>
    <t>TezZem*1,8</t>
  </si>
  <si>
    <t>OprSteStr*0,15*1,8</t>
  </si>
  <si>
    <t>117</t>
  </si>
  <si>
    <t>9902100500</t>
  </si>
  <si>
    <t>Doprava obousměrná (např. dodávek z vlastních zásob zhotovitele nebo objednatele nebo výzisku) mechanizací o nosnosti přes 3,5 t sypanin (kameniva, písku, suti, dlažebních kostek, atd.) do 60 km</t>
  </si>
  <si>
    <t>-1843760174</t>
  </si>
  <si>
    <t>Doprava obousměrná (např. dodávek z vlastních zásob zhotovitele nebo objednatele nebo výzisku) mechanizací o nosnosti přes 3,5 t sypanin (kameniva, písku, suti, dlažebních kostek,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prostředku.3.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</si>
  <si>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Kam032+Kam3263+Kam816</t>
  </si>
  <si>
    <t>118</t>
  </si>
  <si>
    <t>9903200100</t>
  </si>
  <si>
    <t>Přeprava mechanizace na místo prováděných prací o hmotnosti přes 12 t přes 50 do 100 km</t>
  </si>
  <si>
    <t>1604585193</t>
  </si>
  <si>
    <t>Přeprava mechanizace na místo prováděných prací o hmotnosti přes 12 t přes 50 do 100 km . Poznámka: 1. Ceny jsou určeny pro dopravu mechanizmů na místo prováděných prací po silnici i po kolejích.2. V ceně jsou započteny i náklady na zpáteční cestu dopravního prostředku. Měrnou jednotkou je kus přepravovaného stroje.</t>
  </si>
  <si>
    <t>ASPv, KP, dvoucest. bagr</t>
  </si>
  <si>
    <t>119</t>
  </si>
  <si>
    <t>9909000100</t>
  </si>
  <si>
    <t>Poplatek za uložení suti nebo hmot na oficiální skládku</t>
  </si>
  <si>
    <t>68309419</t>
  </si>
  <si>
    <t>Poplatek za uložení suti nebo hmot na oficiální skládku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</si>
  <si>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Zrušení popelové jámy na kol. č.6</t>
  </si>
  <si>
    <t>4*2,5</t>
  </si>
  <si>
    <t>odpad stezky</t>
  </si>
  <si>
    <t>256,2</t>
  </si>
  <si>
    <t>5,4</t>
  </si>
  <si>
    <t>66,6</t>
  </si>
  <si>
    <t>23,058</t>
  </si>
  <si>
    <t>SO 02 - Oprava GPK koleje č. 2</t>
  </si>
  <si>
    <t xml:space="preserve">    OST - Ostatní</t>
  </si>
  <si>
    <t>1348751450</t>
  </si>
  <si>
    <t>kolej č. 2</t>
  </si>
  <si>
    <t>(200+166)*0,7</t>
  </si>
  <si>
    <t>-2006215271</t>
  </si>
  <si>
    <t>1234347404</t>
  </si>
  <si>
    <t>-649808739</t>
  </si>
  <si>
    <t>-1715705097</t>
  </si>
  <si>
    <t>výhybka č. 52</t>
  </si>
  <si>
    <t>Následné podbití výhybky č. 25</t>
  </si>
  <si>
    <t>2123729732</t>
  </si>
  <si>
    <t>1641496079</t>
  </si>
  <si>
    <t>výhybka č. 52 (2,61 m / 1 ks; 2,7 m / 2 ks; 2,8 m / 3 ks)</t>
  </si>
  <si>
    <t>583246376</t>
  </si>
  <si>
    <t>výhybka č. 52 (3,5 m / 3 ks; 3,6 m /1 ks; 3,8 m /1 ks)</t>
  </si>
  <si>
    <t>1493200036</t>
  </si>
  <si>
    <t>výhybka č. 52 (4,0 / 1 ks; 4,1 m / 1 ks)</t>
  </si>
  <si>
    <t>775030981</t>
  </si>
  <si>
    <t>-1011576190</t>
  </si>
  <si>
    <t>-1878779020</t>
  </si>
  <si>
    <t>-1866875141</t>
  </si>
  <si>
    <t>0,090</t>
  </si>
  <si>
    <t>-1146931388</t>
  </si>
  <si>
    <t>0,607+0,106</t>
  </si>
  <si>
    <t>Následné podbití výhybky č. 25 - výběhy</t>
  </si>
  <si>
    <t>3*0,15</t>
  </si>
  <si>
    <t>-854719639</t>
  </si>
  <si>
    <t>-995441</t>
  </si>
  <si>
    <t>205313018</t>
  </si>
  <si>
    <t>2,7*2</t>
  </si>
  <si>
    <t>159340448</t>
  </si>
  <si>
    <t>1066137701</t>
  </si>
  <si>
    <t>0,26*0,16*(2,6+2,7*2+2,8*3+3,5*3+3,6+3,8+4,0+4,1)</t>
  </si>
  <si>
    <t>1135345900</t>
  </si>
  <si>
    <t>-1216486451</t>
  </si>
  <si>
    <t>1868309284</t>
  </si>
  <si>
    <t>1209674646</t>
  </si>
  <si>
    <t>Kam3263+Kam816</t>
  </si>
  <si>
    <t>-1598966127</t>
  </si>
  <si>
    <t>ASPv,KP</t>
  </si>
  <si>
    <t>VýmHmo</t>
  </si>
  <si>
    <t>242</t>
  </si>
  <si>
    <t>SO 03 - Oprava hmoždinek v koleji č. 3</t>
  </si>
  <si>
    <t>5906090020</t>
  </si>
  <si>
    <t>Výměna hmoždinky pražec vystrojený betonový</t>
  </si>
  <si>
    <t>243866661</t>
  </si>
  <si>
    <t>Výměna hmoždinky pražec vystrojený betonový. Poznámka: 1. V cenách jsou započteny náklady odvrtání, demontáž a montáž hmoždinky, demontáž a montáž podkladnice a ošetření součástí mazivem. 2. V cenách nejsou obsaženy náklady na dodávku materiálu.</t>
  </si>
  <si>
    <t>Poznámka k položce:_x000D_
Hmoždinka=kus</t>
  </si>
  <si>
    <t>5958179010</t>
  </si>
  <si>
    <t>Hmoždinka excentrická plnoprofilová regenerační vložka</t>
  </si>
  <si>
    <t>1108669661</t>
  </si>
  <si>
    <t>5958134075</t>
  </si>
  <si>
    <t>Součásti upevňovací vrtule R1(145)</t>
  </si>
  <si>
    <t>-1648190031</t>
  </si>
  <si>
    <t>5958134040</t>
  </si>
  <si>
    <t>Součásti upevňovací kroužek pružný dvojitý Fe 6</t>
  </si>
  <si>
    <t>-1638025414</t>
  </si>
  <si>
    <t>GeoPraKon</t>
  </si>
  <si>
    <t>2,34</t>
  </si>
  <si>
    <t>VON - Vedlejší a ostatní náklady</t>
  </si>
  <si>
    <t>VRN - Vedlejší rozpočtové náklady</t>
  </si>
  <si>
    <t>VRN</t>
  </si>
  <si>
    <t>Vedlejší rozpočtové náklady</t>
  </si>
  <si>
    <t>021211001</t>
  </si>
  <si>
    <t>Průzkumné práce pro opravy Doplňující laboratorní rozbor kontaminace zeminy nebo kol. lože</t>
  </si>
  <si>
    <t>2071009005</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</si>
  <si>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</si>
  <si>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022111001</t>
  </si>
  <si>
    <t>Geodetické práce Kontrola PPK při směrové a výškové úpravě koleje zaměřením APK trať jednokolejná</t>
  </si>
  <si>
    <t>-1885473477</t>
  </si>
  <si>
    <t>Geodetické práce Kontrola PPK při směrové a výškové úpravě koleje zaměřením APK trať jednokolejná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</si>
  <si>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0,950 + 0,760 + 0,330 + 0,3"rezerva</t>
  </si>
  <si>
    <t>022121001</t>
  </si>
  <si>
    <t>Geodetické práce Diagnostika technické infrastruktury Vytýčení trasy inženýrských sítí</t>
  </si>
  <si>
    <t>%</t>
  </si>
  <si>
    <t>-621280062</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</si>
  <si>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</si>
  <si>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Poznámka k položce:_x000D_
Základna pro výpočet - dotyčné práce</t>
  </si>
  <si>
    <t>023121001</t>
  </si>
  <si>
    <t>Projektové práce Projektová dokumentace - přípravné práce Zjednodušený projekt opravy koleje</t>
  </si>
  <si>
    <t>-297476841</t>
  </si>
  <si>
    <t>Projektové práce Projektová dokumentace - přípravné práce Zjednodušený projekt opravy koleje - V ceně jsou započteny náklady na vyhotovení projektové dokumentace podle požadavku objednatele v rozsahu pro ohlášení : 1) Technická zpráva; 2) Situace; 3) Podélný profil; 4) Vytyčovací výkres; 5) Seznam souřadnic vytyčovacích bodů.</t>
  </si>
  <si>
    <t>024101001</t>
  </si>
  <si>
    <t>Inženýrská činnost střežení pracovní skupiny zaměstnanců</t>
  </si>
  <si>
    <t>-466027640</t>
  </si>
  <si>
    <t>033121011</t>
  </si>
  <si>
    <t>Provozní vlivy Rušení prací železničním provozem širá trať nebo dopravny s kolejovým rozvětvením s počtem vlaků za směnu 8,5 hod. přes 25 do 50</t>
  </si>
  <si>
    <t>1711056022</t>
  </si>
  <si>
    <t>033131001</t>
  </si>
  <si>
    <t>Provozní vlivy Organizační zajištění prací při zřizování a udržování BK kolejí a výhybek</t>
  </si>
  <si>
    <t>-818696026</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</si>
  <si>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</si>
  <si>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1582 + 87 + 400"rezerva</t>
  </si>
  <si>
    <t>SEZNAM FIGUR</t>
  </si>
  <si>
    <t>Výměra</t>
  </si>
  <si>
    <t xml:space="preserve"> SO 01</t>
  </si>
  <si>
    <t>Použití figury:</t>
  </si>
  <si>
    <t>Kam63</t>
  </si>
  <si>
    <t>MonElm</t>
  </si>
  <si>
    <t>OprSteStr0</t>
  </si>
  <si>
    <t xml:space="preserve"> SO 02</t>
  </si>
  <si>
    <t xml:space="preserve"> SO 03</t>
  </si>
  <si>
    <t xml:space="preserve"> VON</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</si>
</sst>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2">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b/>
      <sz val="9"/>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41" fillId="0" borderId="0" applyNumberFormat="0" applyFill="0" applyBorder="0" applyAlignment="0" applyProtection="0"/>
  </cellStyleXfs>
  <cellXfs count="338">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0" xfId="0" applyProtection="1">
      <protection locked="0"/>
    </xf>
    <xf numFmtId="0" fontId="30" fillId="0" borderId="0" xfId="0" applyFont="1" applyAlignment="1">
      <alignment horizontal="left" vertical="center"/>
    </xf>
    <xf numFmtId="0" fontId="0" fillId="0" borderId="1" xfId="0" applyBorder="1"/>
    <xf numFmtId="0" fontId="0" fillId="0" borderId="2" xfId="0" applyBorder="1"/>
    <xf numFmtId="0" fontId="0" fillId="0" borderId="2" xfId="0" applyBorder="1" applyProtection="1">
      <protection locked="0"/>
    </xf>
    <xf numFmtId="0" fontId="13"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protection locked="0"/>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7" fillId="0" borderId="0" xfId="0" applyFont="1" applyAlignment="1" applyProtection="1">
      <alignment vertical="center" wrapText="1"/>
    </xf>
    <xf numFmtId="0" fontId="38" fillId="0" borderId="22" xfId="0" applyFont="1" applyBorder="1" applyAlignment="1" applyProtection="1">
      <alignment horizontal="center" vertical="center"/>
    </xf>
    <xf numFmtId="49" fontId="38" fillId="0" borderId="22" xfId="0" applyNumberFormat="1" applyFont="1" applyBorder="1" applyAlignment="1" applyProtection="1">
      <alignment horizontal="left" vertical="center" wrapText="1"/>
    </xf>
    <xf numFmtId="0" fontId="38" fillId="0" borderId="22" xfId="0" applyFont="1" applyBorder="1" applyAlignment="1" applyProtection="1">
      <alignment horizontal="left" vertical="center" wrapText="1"/>
    </xf>
    <xf numFmtId="0" fontId="38" fillId="0" borderId="22" xfId="0" applyFont="1" applyBorder="1" applyAlignment="1" applyProtection="1">
      <alignment horizontal="center" vertical="center" wrapText="1"/>
    </xf>
    <xf numFmtId="167" fontId="38" fillId="0" borderId="22" xfId="0" applyNumberFormat="1" applyFont="1" applyBorder="1" applyAlignment="1" applyProtection="1">
      <alignment vertical="center"/>
    </xf>
    <xf numFmtId="4" fontId="38" fillId="2" borderId="22" xfId="0" applyNumberFormat="1" applyFont="1" applyFill="1" applyBorder="1" applyAlignment="1" applyProtection="1">
      <alignment vertical="center"/>
      <protection locked="0"/>
    </xf>
    <xf numFmtId="4" fontId="38" fillId="0" borderId="22" xfId="0" applyNumberFormat="1" applyFont="1" applyBorder="1" applyAlignment="1" applyProtection="1">
      <alignment vertical="center"/>
    </xf>
    <xf numFmtId="0" fontId="39" fillId="0" borderId="3" xfId="0" applyFont="1" applyBorder="1" applyAlignment="1">
      <alignment vertical="center"/>
    </xf>
    <xf numFmtId="0" fontId="38" fillId="2" borderId="14"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11" fillId="0" borderId="19" xfId="0" applyFont="1" applyBorder="1" applyAlignment="1" applyProtection="1">
      <alignmen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167" fontId="22" fillId="2" borderId="22" xfId="0" applyNumberFormat="1" applyFont="1" applyFill="1" applyBorder="1" applyAlignment="1" applyProtection="1">
      <alignment vertical="center"/>
      <protection locked="0"/>
    </xf>
    <xf numFmtId="0" fontId="1" fillId="0" borderId="0" xfId="0" applyFont="1" applyAlignment="1">
      <alignment horizontal="left" vertical="top"/>
    </xf>
    <xf numFmtId="0" fontId="3" fillId="0" borderId="0" xfId="0" applyFont="1" applyAlignment="1">
      <alignment horizontal="left" vertical="top"/>
    </xf>
    <xf numFmtId="0" fontId="0" fillId="0" borderId="3" xfId="0" applyFont="1" applyBorder="1" applyAlignment="1">
      <alignment horizontal="center" vertical="center" wrapText="1"/>
    </xf>
    <xf numFmtId="0" fontId="22" fillId="4" borderId="16" xfId="0" applyFont="1" applyFill="1" applyBorder="1" applyAlignment="1">
      <alignment horizontal="center" vertical="center" wrapText="1"/>
    </xf>
    <xf numFmtId="0" fontId="22" fillId="4" borderId="17" xfId="0" applyFont="1" applyFill="1" applyBorder="1" applyAlignment="1">
      <alignment horizontal="center" vertical="center" wrapText="1"/>
    </xf>
    <xf numFmtId="0" fontId="22" fillId="4" borderId="18" xfId="0" applyFont="1" applyFill="1" applyBorder="1" applyAlignment="1">
      <alignment horizontal="center" vertical="center" wrapText="1"/>
    </xf>
    <xf numFmtId="0" fontId="4" fillId="0" borderId="0" xfId="0" applyFont="1" applyAlignment="1">
      <alignment horizontal="left" vertical="center" wrapText="1"/>
    </xf>
    <xf numFmtId="0" fontId="40" fillId="0" borderId="16" xfId="0" applyFont="1" applyBorder="1" applyAlignment="1">
      <alignment horizontal="left" vertical="center" wrapText="1"/>
    </xf>
    <xf numFmtId="0" fontId="40" fillId="0" borderId="22" xfId="0" applyFont="1" applyBorder="1" applyAlignment="1">
      <alignment horizontal="left" vertical="center" wrapText="1"/>
    </xf>
    <xf numFmtId="0" fontId="40" fillId="0" borderId="22" xfId="0" applyFont="1" applyBorder="1" applyAlignment="1">
      <alignment horizontal="left" vertical="center"/>
    </xf>
    <xf numFmtId="167" fontId="40" fillId="0" borderId="18"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4" fillId="0" borderId="0" xfId="0" applyFont="1" applyAlignment="1">
      <alignment horizontal="left" vertical="center"/>
    </xf>
    <xf numFmtId="4" fontId="38" fillId="0" borderId="22" xfId="0" applyNumberFormat="1" applyFont="1" applyBorder="1" applyAlignment="1" applyProtection="1">
      <alignment vertical="center"/>
    </xf>
    <xf numFmtId="0" fontId="0" fillId="0" borderId="0" xfId="0"/>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7"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28" fillId="0" borderId="0" xfId="0" applyNumberFormat="1" applyFont="1" applyAlignment="1" applyProtection="1">
      <alignment vertical="center"/>
    </xf>
    <xf numFmtId="0" fontId="28" fillId="0" borderId="0" xfId="0" applyFont="1" applyAlignment="1" applyProtection="1">
      <alignment vertical="center"/>
    </xf>
    <xf numFmtId="0" fontId="27" fillId="0" borderId="0" xfId="0" applyFont="1" applyAlignment="1" applyProtection="1">
      <alignment horizontal="left" vertical="center" wrapText="1"/>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22" fillId="4" borderId="7" xfId="0" applyFont="1" applyFill="1" applyBorder="1" applyAlignment="1" applyProtection="1">
      <alignment horizontal="righ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3" fillId="0" borderId="0" xfId="0" applyFont="1" applyAlignment="1">
      <alignment horizontal="left" vertical="top"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00"/>
  <sheetViews>
    <sheetView showGridLines="0" tabSelected="1" workbookViewId="0">
      <selection activeCell="AN8" sqref="AN8"/>
    </sheetView>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6" t="s">
        <v>0</v>
      </c>
      <c r="AZ1" s="16" t="s">
        <v>1</v>
      </c>
      <c r="BA1" s="16" t="s">
        <v>2</v>
      </c>
      <c r="BB1" s="16" t="s">
        <v>3</v>
      </c>
      <c r="BT1" s="16" t="s">
        <v>4</v>
      </c>
      <c r="BU1" s="16" t="s">
        <v>4</v>
      </c>
      <c r="BV1" s="16" t="s">
        <v>5</v>
      </c>
    </row>
    <row r="2" spans="1:74" s="1" customFormat="1" ht="36.950000000000003" customHeight="1">
      <c r="AR2" s="286"/>
      <c r="AS2" s="286"/>
      <c r="AT2" s="286"/>
      <c r="AU2" s="286"/>
      <c r="AV2" s="286"/>
      <c r="AW2" s="286"/>
      <c r="AX2" s="286"/>
      <c r="AY2" s="286"/>
      <c r="AZ2" s="286"/>
      <c r="BA2" s="286"/>
      <c r="BB2" s="286"/>
      <c r="BC2" s="286"/>
      <c r="BD2" s="286"/>
      <c r="BE2" s="286"/>
      <c r="BS2" s="17" t="s">
        <v>6</v>
      </c>
      <c r="BT2" s="17" t="s">
        <v>7</v>
      </c>
    </row>
    <row r="3" spans="1:74" s="1" customFormat="1"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5"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pans="1:74" s="1" customFormat="1" ht="12" customHeight="1">
      <c r="B5" s="21"/>
      <c r="C5" s="22"/>
      <c r="D5" s="26" t="s">
        <v>13</v>
      </c>
      <c r="E5" s="22"/>
      <c r="F5" s="22"/>
      <c r="G5" s="22"/>
      <c r="H5" s="22"/>
      <c r="I5" s="22"/>
      <c r="J5" s="22"/>
      <c r="K5" s="297" t="s">
        <v>14</v>
      </c>
      <c r="L5" s="298"/>
      <c r="M5" s="298"/>
      <c r="N5" s="298"/>
      <c r="O5" s="298"/>
      <c r="P5" s="298"/>
      <c r="Q5" s="298"/>
      <c r="R5" s="298"/>
      <c r="S5" s="298"/>
      <c r="T5" s="298"/>
      <c r="U5" s="298"/>
      <c r="V5" s="298"/>
      <c r="W5" s="298"/>
      <c r="X5" s="298"/>
      <c r="Y5" s="298"/>
      <c r="Z5" s="298"/>
      <c r="AA5" s="298"/>
      <c r="AB5" s="298"/>
      <c r="AC5" s="298"/>
      <c r="AD5" s="298"/>
      <c r="AE5" s="298"/>
      <c r="AF5" s="298"/>
      <c r="AG5" s="298"/>
      <c r="AH5" s="298"/>
      <c r="AI5" s="298"/>
      <c r="AJ5" s="298"/>
      <c r="AK5" s="298"/>
      <c r="AL5" s="298"/>
      <c r="AM5" s="298"/>
      <c r="AN5" s="298"/>
      <c r="AO5" s="298"/>
      <c r="AP5" s="22"/>
      <c r="AQ5" s="22"/>
      <c r="AR5" s="20"/>
      <c r="BE5" s="294" t="s">
        <v>15</v>
      </c>
      <c r="BS5" s="17" t="s">
        <v>6</v>
      </c>
    </row>
    <row r="6" spans="1:74" s="1" customFormat="1" ht="36.950000000000003" customHeight="1">
      <c r="B6" s="21"/>
      <c r="C6" s="22"/>
      <c r="D6" s="28" t="s">
        <v>16</v>
      </c>
      <c r="E6" s="22"/>
      <c r="F6" s="22"/>
      <c r="G6" s="22"/>
      <c r="H6" s="22"/>
      <c r="I6" s="22"/>
      <c r="J6" s="22"/>
      <c r="K6" s="299" t="s">
        <v>17</v>
      </c>
      <c r="L6" s="298"/>
      <c r="M6" s="298"/>
      <c r="N6" s="298"/>
      <c r="O6" s="298"/>
      <c r="P6" s="298"/>
      <c r="Q6" s="298"/>
      <c r="R6" s="298"/>
      <c r="S6" s="298"/>
      <c r="T6" s="298"/>
      <c r="U6" s="298"/>
      <c r="V6" s="298"/>
      <c r="W6" s="298"/>
      <c r="X6" s="298"/>
      <c r="Y6" s="298"/>
      <c r="Z6" s="298"/>
      <c r="AA6" s="298"/>
      <c r="AB6" s="298"/>
      <c r="AC6" s="298"/>
      <c r="AD6" s="298"/>
      <c r="AE6" s="298"/>
      <c r="AF6" s="298"/>
      <c r="AG6" s="298"/>
      <c r="AH6" s="298"/>
      <c r="AI6" s="298"/>
      <c r="AJ6" s="298"/>
      <c r="AK6" s="298"/>
      <c r="AL6" s="298"/>
      <c r="AM6" s="298"/>
      <c r="AN6" s="298"/>
      <c r="AO6" s="298"/>
      <c r="AP6" s="22"/>
      <c r="AQ6" s="22"/>
      <c r="AR6" s="20"/>
      <c r="BE6" s="295"/>
      <c r="BS6" s="17" t="s">
        <v>6</v>
      </c>
    </row>
    <row r="7" spans="1:74" s="1" customFormat="1" ht="12" customHeight="1">
      <c r="B7" s="21"/>
      <c r="C7" s="22"/>
      <c r="D7" s="29"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29" t="s">
        <v>19</v>
      </c>
      <c r="AL7" s="22"/>
      <c r="AM7" s="22"/>
      <c r="AN7" s="27" t="s">
        <v>1</v>
      </c>
      <c r="AO7" s="22"/>
      <c r="AP7" s="22"/>
      <c r="AQ7" s="22"/>
      <c r="AR7" s="20"/>
      <c r="BE7" s="295"/>
      <c r="BS7" s="17" t="s">
        <v>6</v>
      </c>
    </row>
    <row r="8" spans="1:74" s="1" customFormat="1" ht="12" customHeight="1">
      <c r="B8" s="21"/>
      <c r="C8" s="22"/>
      <c r="D8" s="29"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22</v>
      </c>
      <c r="AL8" s="22"/>
      <c r="AM8" s="22"/>
      <c r="AN8" s="30"/>
      <c r="AO8" s="22"/>
      <c r="AP8" s="22"/>
      <c r="AQ8" s="22"/>
      <c r="AR8" s="20"/>
      <c r="BE8" s="295"/>
      <c r="BS8" s="17" t="s">
        <v>6</v>
      </c>
    </row>
    <row r="9" spans="1:74" s="1" customFormat="1" ht="14.45"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295"/>
      <c r="BS9" s="17" t="s">
        <v>6</v>
      </c>
    </row>
    <row r="10" spans="1:74" s="1" customFormat="1" ht="12" customHeight="1">
      <c r="B10" s="21"/>
      <c r="C10" s="22"/>
      <c r="D10" s="29" t="s">
        <v>23</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24</v>
      </c>
      <c r="AL10" s="22"/>
      <c r="AM10" s="22"/>
      <c r="AN10" s="27" t="s">
        <v>25</v>
      </c>
      <c r="AO10" s="22"/>
      <c r="AP10" s="22"/>
      <c r="AQ10" s="22"/>
      <c r="AR10" s="20"/>
      <c r="BE10" s="295"/>
      <c r="BS10" s="17" t="s">
        <v>6</v>
      </c>
    </row>
    <row r="11" spans="1:74" s="1" customFormat="1" ht="18.399999999999999" customHeight="1">
      <c r="B11" s="21"/>
      <c r="C11" s="22"/>
      <c r="D11" s="22"/>
      <c r="E11" s="27" t="s">
        <v>26</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27</v>
      </c>
      <c r="AL11" s="22"/>
      <c r="AM11" s="22"/>
      <c r="AN11" s="27" t="s">
        <v>28</v>
      </c>
      <c r="AO11" s="22"/>
      <c r="AP11" s="22"/>
      <c r="AQ11" s="22"/>
      <c r="AR11" s="20"/>
      <c r="BE11" s="295"/>
      <c r="BS11" s="17" t="s">
        <v>6</v>
      </c>
    </row>
    <row r="12" spans="1:74" s="1" customFormat="1" ht="6.95"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295"/>
      <c r="BS12" s="17" t="s">
        <v>6</v>
      </c>
    </row>
    <row r="13" spans="1:74" s="1" customFormat="1" ht="12" customHeight="1">
      <c r="B13" s="21"/>
      <c r="C13" s="22"/>
      <c r="D13" s="29" t="s">
        <v>29</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24</v>
      </c>
      <c r="AL13" s="22"/>
      <c r="AM13" s="22"/>
      <c r="AN13" s="31" t="s">
        <v>30</v>
      </c>
      <c r="AO13" s="22"/>
      <c r="AP13" s="22"/>
      <c r="AQ13" s="22"/>
      <c r="AR13" s="20"/>
      <c r="BE13" s="295"/>
      <c r="BS13" s="17" t="s">
        <v>6</v>
      </c>
    </row>
    <row r="14" spans="1:74" ht="12.75">
      <c r="B14" s="21"/>
      <c r="C14" s="22"/>
      <c r="D14" s="22"/>
      <c r="E14" s="300" t="s">
        <v>30</v>
      </c>
      <c r="F14" s="301"/>
      <c r="G14" s="301"/>
      <c r="H14" s="301"/>
      <c r="I14" s="301"/>
      <c r="J14" s="301"/>
      <c r="K14" s="301"/>
      <c r="L14" s="301"/>
      <c r="M14" s="301"/>
      <c r="N14" s="301"/>
      <c r="O14" s="301"/>
      <c r="P14" s="301"/>
      <c r="Q14" s="301"/>
      <c r="R14" s="301"/>
      <c r="S14" s="301"/>
      <c r="T14" s="301"/>
      <c r="U14" s="301"/>
      <c r="V14" s="301"/>
      <c r="W14" s="301"/>
      <c r="X14" s="301"/>
      <c r="Y14" s="301"/>
      <c r="Z14" s="301"/>
      <c r="AA14" s="301"/>
      <c r="AB14" s="301"/>
      <c r="AC14" s="301"/>
      <c r="AD14" s="301"/>
      <c r="AE14" s="301"/>
      <c r="AF14" s="301"/>
      <c r="AG14" s="301"/>
      <c r="AH14" s="301"/>
      <c r="AI14" s="301"/>
      <c r="AJ14" s="301"/>
      <c r="AK14" s="29" t="s">
        <v>27</v>
      </c>
      <c r="AL14" s="22"/>
      <c r="AM14" s="22"/>
      <c r="AN14" s="31" t="s">
        <v>30</v>
      </c>
      <c r="AO14" s="22"/>
      <c r="AP14" s="22"/>
      <c r="AQ14" s="22"/>
      <c r="AR14" s="20"/>
      <c r="BE14" s="295"/>
      <c r="BS14" s="17" t="s">
        <v>6</v>
      </c>
    </row>
    <row r="15" spans="1:74" s="1" customFormat="1" ht="6.95"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295"/>
      <c r="BS15" s="17" t="s">
        <v>4</v>
      </c>
    </row>
    <row r="16" spans="1:74" s="1" customFormat="1" ht="12" customHeight="1">
      <c r="B16" s="21"/>
      <c r="C16" s="22"/>
      <c r="D16" s="29" t="s">
        <v>31</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24</v>
      </c>
      <c r="AL16" s="22"/>
      <c r="AM16" s="22"/>
      <c r="AN16" s="27" t="s">
        <v>1</v>
      </c>
      <c r="AO16" s="22"/>
      <c r="AP16" s="22"/>
      <c r="AQ16" s="22"/>
      <c r="AR16" s="20"/>
      <c r="BE16" s="295"/>
      <c r="BS16" s="17" t="s">
        <v>4</v>
      </c>
    </row>
    <row r="17" spans="1:71" s="1" customFormat="1" ht="18.399999999999999" customHeight="1">
      <c r="B17" s="21"/>
      <c r="C17" s="22"/>
      <c r="D17" s="22"/>
      <c r="E17" s="27" t="s">
        <v>32</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27</v>
      </c>
      <c r="AL17" s="22"/>
      <c r="AM17" s="22"/>
      <c r="AN17" s="27" t="s">
        <v>1</v>
      </c>
      <c r="AO17" s="22"/>
      <c r="AP17" s="22"/>
      <c r="AQ17" s="22"/>
      <c r="AR17" s="20"/>
      <c r="BE17" s="295"/>
      <c r="BS17" s="17" t="s">
        <v>33</v>
      </c>
    </row>
    <row r="18" spans="1:71" s="1" customFormat="1" ht="6.95"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295"/>
      <c r="BS18" s="17" t="s">
        <v>6</v>
      </c>
    </row>
    <row r="19" spans="1:71" s="1" customFormat="1" ht="12" customHeight="1">
      <c r="B19" s="21"/>
      <c r="C19" s="22"/>
      <c r="D19" s="29" t="s">
        <v>34</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24</v>
      </c>
      <c r="AL19" s="22"/>
      <c r="AM19" s="22"/>
      <c r="AN19" s="27" t="s">
        <v>1</v>
      </c>
      <c r="AO19" s="22"/>
      <c r="AP19" s="22"/>
      <c r="AQ19" s="22"/>
      <c r="AR19" s="20"/>
      <c r="BE19" s="295"/>
      <c r="BS19" s="17" t="s">
        <v>6</v>
      </c>
    </row>
    <row r="20" spans="1:71" s="1" customFormat="1" ht="18.399999999999999" customHeight="1">
      <c r="B20" s="21"/>
      <c r="C20" s="22"/>
      <c r="D20" s="22"/>
      <c r="E20" s="27" t="s">
        <v>35</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27</v>
      </c>
      <c r="AL20" s="22"/>
      <c r="AM20" s="22"/>
      <c r="AN20" s="27" t="s">
        <v>1</v>
      </c>
      <c r="AO20" s="22"/>
      <c r="AP20" s="22"/>
      <c r="AQ20" s="22"/>
      <c r="AR20" s="20"/>
      <c r="BE20" s="295"/>
      <c r="BS20" s="17" t="s">
        <v>33</v>
      </c>
    </row>
    <row r="21" spans="1:71" s="1" customFormat="1" ht="6.95"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295"/>
    </row>
    <row r="22" spans="1:71" s="1" customFormat="1" ht="12" customHeight="1">
      <c r="B22" s="21"/>
      <c r="C22" s="22"/>
      <c r="D22" s="29" t="s">
        <v>36</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295"/>
    </row>
    <row r="23" spans="1:71" s="1" customFormat="1" ht="16.5" customHeight="1">
      <c r="B23" s="21"/>
      <c r="C23" s="22"/>
      <c r="D23" s="22"/>
      <c r="E23" s="302" t="s">
        <v>1</v>
      </c>
      <c r="F23" s="302"/>
      <c r="G23" s="302"/>
      <c r="H23" s="302"/>
      <c r="I23" s="302"/>
      <c r="J23" s="302"/>
      <c r="K23" s="302"/>
      <c r="L23" s="302"/>
      <c r="M23" s="302"/>
      <c r="N23" s="302"/>
      <c r="O23" s="302"/>
      <c r="P23" s="302"/>
      <c r="Q23" s="302"/>
      <c r="R23" s="302"/>
      <c r="S23" s="302"/>
      <c r="T23" s="302"/>
      <c r="U23" s="302"/>
      <c r="V23" s="302"/>
      <c r="W23" s="302"/>
      <c r="X23" s="302"/>
      <c r="Y23" s="302"/>
      <c r="Z23" s="302"/>
      <c r="AA23" s="302"/>
      <c r="AB23" s="302"/>
      <c r="AC23" s="302"/>
      <c r="AD23" s="302"/>
      <c r="AE23" s="302"/>
      <c r="AF23" s="302"/>
      <c r="AG23" s="302"/>
      <c r="AH23" s="302"/>
      <c r="AI23" s="302"/>
      <c r="AJ23" s="302"/>
      <c r="AK23" s="302"/>
      <c r="AL23" s="302"/>
      <c r="AM23" s="302"/>
      <c r="AN23" s="302"/>
      <c r="AO23" s="22"/>
      <c r="AP23" s="22"/>
      <c r="AQ23" s="22"/>
      <c r="AR23" s="20"/>
      <c r="BE23" s="295"/>
    </row>
    <row r="24" spans="1:71" s="1" customFormat="1" ht="6.95"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295"/>
    </row>
    <row r="25" spans="1:71" s="1" customFormat="1" ht="6.95" customHeight="1">
      <c r="B25" s="21"/>
      <c r="C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22"/>
      <c r="AQ25" s="22"/>
      <c r="AR25" s="20"/>
      <c r="BE25" s="295"/>
    </row>
    <row r="26" spans="1:71" s="2" customFormat="1" ht="25.9" customHeight="1">
      <c r="A26" s="34"/>
      <c r="B26" s="35"/>
      <c r="C26" s="36"/>
      <c r="D26" s="37" t="s">
        <v>37</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303">
        <f>ROUND(AG94,2)</f>
        <v>859521</v>
      </c>
      <c r="AL26" s="304"/>
      <c r="AM26" s="304"/>
      <c r="AN26" s="304"/>
      <c r="AO26" s="304"/>
      <c r="AP26" s="36"/>
      <c r="AQ26" s="36"/>
      <c r="AR26" s="39"/>
      <c r="BE26" s="295"/>
    </row>
    <row r="27" spans="1:71" s="2" customFormat="1" ht="6.95" customHeight="1">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9"/>
      <c r="BE27" s="295"/>
    </row>
    <row r="28" spans="1:71" s="2" customFormat="1" ht="12.75">
      <c r="A28" s="34"/>
      <c r="B28" s="35"/>
      <c r="C28" s="36"/>
      <c r="D28" s="36"/>
      <c r="E28" s="36"/>
      <c r="F28" s="36"/>
      <c r="G28" s="36"/>
      <c r="H28" s="36"/>
      <c r="I28" s="36"/>
      <c r="J28" s="36"/>
      <c r="K28" s="36"/>
      <c r="L28" s="305" t="s">
        <v>38</v>
      </c>
      <c r="M28" s="305"/>
      <c r="N28" s="305"/>
      <c r="O28" s="305"/>
      <c r="P28" s="305"/>
      <c r="Q28" s="36"/>
      <c r="R28" s="36"/>
      <c r="S28" s="36"/>
      <c r="T28" s="36"/>
      <c r="U28" s="36"/>
      <c r="V28" s="36"/>
      <c r="W28" s="305" t="s">
        <v>39</v>
      </c>
      <c r="X28" s="305"/>
      <c r="Y28" s="305"/>
      <c r="Z28" s="305"/>
      <c r="AA28" s="305"/>
      <c r="AB28" s="305"/>
      <c r="AC28" s="305"/>
      <c r="AD28" s="305"/>
      <c r="AE28" s="305"/>
      <c r="AF28" s="36"/>
      <c r="AG28" s="36"/>
      <c r="AH28" s="36"/>
      <c r="AI28" s="36"/>
      <c r="AJ28" s="36"/>
      <c r="AK28" s="305" t="s">
        <v>40</v>
      </c>
      <c r="AL28" s="305"/>
      <c r="AM28" s="305"/>
      <c r="AN28" s="305"/>
      <c r="AO28" s="305"/>
      <c r="AP28" s="36"/>
      <c r="AQ28" s="36"/>
      <c r="AR28" s="39"/>
      <c r="BE28" s="295"/>
    </row>
    <row r="29" spans="1:71" s="3" customFormat="1" ht="14.45" customHeight="1">
      <c r="B29" s="40"/>
      <c r="C29" s="41"/>
      <c r="D29" s="29" t="s">
        <v>41</v>
      </c>
      <c r="E29" s="41"/>
      <c r="F29" s="29" t="s">
        <v>42</v>
      </c>
      <c r="G29" s="41"/>
      <c r="H29" s="41"/>
      <c r="I29" s="41"/>
      <c r="J29" s="41"/>
      <c r="K29" s="41"/>
      <c r="L29" s="289">
        <v>0.21</v>
      </c>
      <c r="M29" s="288"/>
      <c r="N29" s="288"/>
      <c r="O29" s="288"/>
      <c r="P29" s="288"/>
      <c r="Q29" s="41"/>
      <c r="R29" s="41"/>
      <c r="S29" s="41"/>
      <c r="T29" s="41"/>
      <c r="U29" s="41"/>
      <c r="V29" s="41"/>
      <c r="W29" s="287">
        <f>ROUND(AZ94, 2)</f>
        <v>859521</v>
      </c>
      <c r="X29" s="288"/>
      <c r="Y29" s="288"/>
      <c r="Z29" s="288"/>
      <c r="AA29" s="288"/>
      <c r="AB29" s="288"/>
      <c r="AC29" s="288"/>
      <c r="AD29" s="288"/>
      <c r="AE29" s="288"/>
      <c r="AF29" s="41"/>
      <c r="AG29" s="41"/>
      <c r="AH29" s="41"/>
      <c r="AI29" s="41"/>
      <c r="AJ29" s="41"/>
      <c r="AK29" s="287">
        <f>ROUND(AV94, 2)</f>
        <v>180499.41</v>
      </c>
      <c r="AL29" s="288"/>
      <c r="AM29" s="288"/>
      <c r="AN29" s="288"/>
      <c r="AO29" s="288"/>
      <c r="AP29" s="41"/>
      <c r="AQ29" s="41"/>
      <c r="AR29" s="42"/>
      <c r="BE29" s="296"/>
    </row>
    <row r="30" spans="1:71" s="3" customFormat="1" ht="14.45" customHeight="1">
      <c r="B30" s="40"/>
      <c r="C30" s="41"/>
      <c r="D30" s="41"/>
      <c r="E30" s="41"/>
      <c r="F30" s="29" t="s">
        <v>43</v>
      </c>
      <c r="G30" s="41"/>
      <c r="H30" s="41"/>
      <c r="I30" s="41"/>
      <c r="J30" s="41"/>
      <c r="K30" s="41"/>
      <c r="L30" s="289">
        <v>0.15</v>
      </c>
      <c r="M30" s="288"/>
      <c r="N30" s="288"/>
      <c r="O30" s="288"/>
      <c r="P30" s="288"/>
      <c r="Q30" s="41"/>
      <c r="R30" s="41"/>
      <c r="S30" s="41"/>
      <c r="T30" s="41"/>
      <c r="U30" s="41"/>
      <c r="V30" s="41"/>
      <c r="W30" s="287">
        <f>ROUND(BA94, 2)</f>
        <v>0</v>
      </c>
      <c r="X30" s="288"/>
      <c r="Y30" s="288"/>
      <c r="Z30" s="288"/>
      <c r="AA30" s="288"/>
      <c r="AB30" s="288"/>
      <c r="AC30" s="288"/>
      <c r="AD30" s="288"/>
      <c r="AE30" s="288"/>
      <c r="AF30" s="41"/>
      <c r="AG30" s="41"/>
      <c r="AH30" s="41"/>
      <c r="AI30" s="41"/>
      <c r="AJ30" s="41"/>
      <c r="AK30" s="287">
        <f>ROUND(AW94, 2)</f>
        <v>0</v>
      </c>
      <c r="AL30" s="288"/>
      <c r="AM30" s="288"/>
      <c r="AN30" s="288"/>
      <c r="AO30" s="288"/>
      <c r="AP30" s="41"/>
      <c r="AQ30" s="41"/>
      <c r="AR30" s="42"/>
      <c r="BE30" s="296"/>
    </row>
    <row r="31" spans="1:71" s="3" customFormat="1" ht="14.45" hidden="1" customHeight="1">
      <c r="B31" s="40"/>
      <c r="C31" s="41"/>
      <c r="D31" s="41"/>
      <c r="E31" s="41"/>
      <c r="F31" s="29" t="s">
        <v>44</v>
      </c>
      <c r="G31" s="41"/>
      <c r="H31" s="41"/>
      <c r="I31" s="41"/>
      <c r="J31" s="41"/>
      <c r="K31" s="41"/>
      <c r="L31" s="289">
        <v>0.21</v>
      </c>
      <c r="M31" s="288"/>
      <c r="N31" s="288"/>
      <c r="O31" s="288"/>
      <c r="P31" s="288"/>
      <c r="Q31" s="41"/>
      <c r="R31" s="41"/>
      <c r="S31" s="41"/>
      <c r="T31" s="41"/>
      <c r="U31" s="41"/>
      <c r="V31" s="41"/>
      <c r="W31" s="287">
        <f>ROUND(BB94, 2)</f>
        <v>0</v>
      </c>
      <c r="X31" s="288"/>
      <c r="Y31" s="288"/>
      <c r="Z31" s="288"/>
      <c r="AA31" s="288"/>
      <c r="AB31" s="288"/>
      <c r="AC31" s="288"/>
      <c r="AD31" s="288"/>
      <c r="AE31" s="288"/>
      <c r="AF31" s="41"/>
      <c r="AG31" s="41"/>
      <c r="AH31" s="41"/>
      <c r="AI31" s="41"/>
      <c r="AJ31" s="41"/>
      <c r="AK31" s="287">
        <v>0</v>
      </c>
      <c r="AL31" s="288"/>
      <c r="AM31" s="288"/>
      <c r="AN31" s="288"/>
      <c r="AO31" s="288"/>
      <c r="AP31" s="41"/>
      <c r="AQ31" s="41"/>
      <c r="AR31" s="42"/>
      <c r="BE31" s="296"/>
    </row>
    <row r="32" spans="1:71" s="3" customFormat="1" ht="14.45" hidden="1" customHeight="1">
      <c r="B32" s="40"/>
      <c r="C32" s="41"/>
      <c r="D32" s="41"/>
      <c r="E32" s="41"/>
      <c r="F32" s="29" t="s">
        <v>45</v>
      </c>
      <c r="G32" s="41"/>
      <c r="H32" s="41"/>
      <c r="I32" s="41"/>
      <c r="J32" s="41"/>
      <c r="K32" s="41"/>
      <c r="L32" s="289">
        <v>0.15</v>
      </c>
      <c r="M32" s="288"/>
      <c r="N32" s="288"/>
      <c r="O32" s="288"/>
      <c r="P32" s="288"/>
      <c r="Q32" s="41"/>
      <c r="R32" s="41"/>
      <c r="S32" s="41"/>
      <c r="T32" s="41"/>
      <c r="U32" s="41"/>
      <c r="V32" s="41"/>
      <c r="W32" s="287">
        <f>ROUND(BC94, 2)</f>
        <v>0</v>
      </c>
      <c r="X32" s="288"/>
      <c r="Y32" s="288"/>
      <c r="Z32" s="288"/>
      <c r="AA32" s="288"/>
      <c r="AB32" s="288"/>
      <c r="AC32" s="288"/>
      <c r="AD32" s="288"/>
      <c r="AE32" s="288"/>
      <c r="AF32" s="41"/>
      <c r="AG32" s="41"/>
      <c r="AH32" s="41"/>
      <c r="AI32" s="41"/>
      <c r="AJ32" s="41"/>
      <c r="AK32" s="287">
        <v>0</v>
      </c>
      <c r="AL32" s="288"/>
      <c r="AM32" s="288"/>
      <c r="AN32" s="288"/>
      <c r="AO32" s="288"/>
      <c r="AP32" s="41"/>
      <c r="AQ32" s="41"/>
      <c r="AR32" s="42"/>
      <c r="BE32" s="296"/>
    </row>
    <row r="33" spans="1:57" s="3" customFormat="1" ht="14.45" hidden="1" customHeight="1">
      <c r="B33" s="40"/>
      <c r="C33" s="41"/>
      <c r="D33" s="41"/>
      <c r="E33" s="41"/>
      <c r="F33" s="29" t="s">
        <v>46</v>
      </c>
      <c r="G33" s="41"/>
      <c r="H33" s="41"/>
      <c r="I33" s="41"/>
      <c r="J33" s="41"/>
      <c r="K33" s="41"/>
      <c r="L33" s="289">
        <v>0</v>
      </c>
      <c r="M33" s="288"/>
      <c r="N33" s="288"/>
      <c r="O33" s="288"/>
      <c r="P33" s="288"/>
      <c r="Q33" s="41"/>
      <c r="R33" s="41"/>
      <c r="S33" s="41"/>
      <c r="T33" s="41"/>
      <c r="U33" s="41"/>
      <c r="V33" s="41"/>
      <c r="W33" s="287">
        <f>ROUND(BD94, 2)</f>
        <v>0</v>
      </c>
      <c r="X33" s="288"/>
      <c r="Y33" s="288"/>
      <c r="Z33" s="288"/>
      <c r="AA33" s="288"/>
      <c r="AB33" s="288"/>
      <c r="AC33" s="288"/>
      <c r="AD33" s="288"/>
      <c r="AE33" s="288"/>
      <c r="AF33" s="41"/>
      <c r="AG33" s="41"/>
      <c r="AH33" s="41"/>
      <c r="AI33" s="41"/>
      <c r="AJ33" s="41"/>
      <c r="AK33" s="287">
        <v>0</v>
      </c>
      <c r="AL33" s="288"/>
      <c r="AM33" s="288"/>
      <c r="AN33" s="288"/>
      <c r="AO33" s="288"/>
      <c r="AP33" s="41"/>
      <c r="AQ33" s="41"/>
      <c r="AR33" s="42"/>
      <c r="BE33" s="296"/>
    </row>
    <row r="34" spans="1:57" s="2" customFormat="1" ht="6.95" customHeight="1">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9"/>
      <c r="BE34" s="295"/>
    </row>
    <row r="35" spans="1:57" s="2" customFormat="1" ht="25.9" customHeight="1">
      <c r="A35" s="34"/>
      <c r="B35" s="35"/>
      <c r="C35" s="43"/>
      <c r="D35" s="44" t="s">
        <v>47</v>
      </c>
      <c r="E35" s="45"/>
      <c r="F35" s="45"/>
      <c r="G35" s="45"/>
      <c r="H35" s="45"/>
      <c r="I35" s="45"/>
      <c r="J35" s="45"/>
      <c r="K35" s="45"/>
      <c r="L35" s="45"/>
      <c r="M35" s="45"/>
      <c r="N35" s="45"/>
      <c r="O35" s="45"/>
      <c r="P35" s="45"/>
      <c r="Q35" s="45"/>
      <c r="R35" s="45"/>
      <c r="S35" s="45"/>
      <c r="T35" s="46" t="s">
        <v>48</v>
      </c>
      <c r="U35" s="45"/>
      <c r="V35" s="45"/>
      <c r="W35" s="45"/>
      <c r="X35" s="293" t="s">
        <v>49</v>
      </c>
      <c r="Y35" s="291"/>
      <c r="Z35" s="291"/>
      <c r="AA35" s="291"/>
      <c r="AB35" s="291"/>
      <c r="AC35" s="45"/>
      <c r="AD35" s="45"/>
      <c r="AE35" s="45"/>
      <c r="AF35" s="45"/>
      <c r="AG35" s="45"/>
      <c r="AH35" s="45"/>
      <c r="AI35" s="45"/>
      <c r="AJ35" s="45"/>
      <c r="AK35" s="290">
        <f>SUM(AK26:AK33)</f>
        <v>1040020.41</v>
      </c>
      <c r="AL35" s="291"/>
      <c r="AM35" s="291"/>
      <c r="AN35" s="291"/>
      <c r="AO35" s="292"/>
      <c r="AP35" s="43"/>
      <c r="AQ35" s="43"/>
      <c r="AR35" s="39"/>
      <c r="BE35" s="34"/>
    </row>
    <row r="36" spans="1:57" s="2" customFormat="1" ht="6.95" customHeight="1">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9"/>
      <c r="BE36" s="34"/>
    </row>
    <row r="37" spans="1:57" s="2" customFormat="1" ht="14.45" customHeight="1">
      <c r="A37" s="34"/>
      <c r="B37" s="35"/>
      <c r="C37" s="36"/>
      <c r="D37" s="36"/>
      <c r="E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9"/>
      <c r="BE37" s="34"/>
    </row>
    <row r="38" spans="1:57" s="1" customFormat="1" ht="14.45"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pans="1:57" s="1" customFormat="1" ht="14.45"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pans="1:57" s="1" customFormat="1" ht="14.45"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pans="1:57" s="1" customFormat="1" ht="14.45"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pans="1:57" s="1" customFormat="1" ht="14.45"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pans="1:57" s="1" customFormat="1" ht="14.45"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pans="1:57" s="1" customFormat="1" ht="14.45"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pans="1:57" s="1" customFormat="1" ht="14.45"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pans="1:57" s="1" customFormat="1" ht="14.45"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pans="1:57" s="1" customFormat="1" ht="14.45"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pans="1:57" s="1" customFormat="1" ht="14.45"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pans="1:57" s="2" customFormat="1" ht="14.45" customHeight="1">
      <c r="B49" s="47"/>
      <c r="C49" s="48"/>
      <c r="D49" s="49" t="s">
        <v>50</v>
      </c>
      <c r="E49" s="50"/>
      <c r="F49" s="50"/>
      <c r="G49" s="50"/>
      <c r="H49" s="50"/>
      <c r="I49" s="50"/>
      <c r="J49" s="50"/>
      <c r="K49" s="50"/>
      <c r="L49" s="50"/>
      <c r="M49" s="50"/>
      <c r="N49" s="50"/>
      <c r="O49" s="50"/>
      <c r="P49" s="50"/>
      <c r="Q49" s="50"/>
      <c r="R49" s="50"/>
      <c r="S49" s="50"/>
      <c r="T49" s="50"/>
      <c r="U49" s="50"/>
      <c r="V49" s="50"/>
      <c r="W49" s="50"/>
      <c r="X49" s="50"/>
      <c r="Y49" s="50"/>
      <c r="Z49" s="50"/>
      <c r="AA49" s="50"/>
      <c r="AB49" s="50"/>
      <c r="AC49" s="50"/>
      <c r="AD49" s="50"/>
      <c r="AE49" s="50"/>
      <c r="AF49" s="50"/>
      <c r="AG49" s="50"/>
      <c r="AH49" s="49" t="s">
        <v>51</v>
      </c>
      <c r="AI49" s="50"/>
      <c r="AJ49" s="50"/>
      <c r="AK49" s="50"/>
      <c r="AL49" s="50"/>
      <c r="AM49" s="50"/>
      <c r="AN49" s="50"/>
      <c r="AO49" s="50"/>
      <c r="AP49" s="48"/>
      <c r="AQ49" s="48"/>
      <c r="AR49" s="51"/>
    </row>
    <row r="50" spans="1:57">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spans="1:57">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spans="1:57">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spans="1:57">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spans="1:57">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spans="1:57">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spans="1:57">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spans="1: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spans="1:57">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spans="1:57">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pans="1:57" s="2" customFormat="1" ht="12.75">
      <c r="A60" s="34"/>
      <c r="B60" s="35"/>
      <c r="C60" s="36"/>
      <c r="D60" s="52" t="s">
        <v>52</v>
      </c>
      <c r="E60" s="38"/>
      <c r="F60" s="38"/>
      <c r="G60" s="38"/>
      <c r="H60" s="38"/>
      <c r="I60" s="38"/>
      <c r="J60" s="38"/>
      <c r="K60" s="38"/>
      <c r="L60" s="38"/>
      <c r="M60" s="38"/>
      <c r="N60" s="38"/>
      <c r="O60" s="38"/>
      <c r="P60" s="38"/>
      <c r="Q60" s="38"/>
      <c r="R60" s="38"/>
      <c r="S60" s="38"/>
      <c r="T60" s="38"/>
      <c r="U60" s="38"/>
      <c r="V60" s="52" t="s">
        <v>53</v>
      </c>
      <c r="W60" s="38"/>
      <c r="X60" s="38"/>
      <c r="Y60" s="38"/>
      <c r="Z60" s="38"/>
      <c r="AA60" s="38"/>
      <c r="AB60" s="38"/>
      <c r="AC60" s="38"/>
      <c r="AD60" s="38"/>
      <c r="AE60" s="38"/>
      <c r="AF60" s="38"/>
      <c r="AG60" s="38"/>
      <c r="AH60" s="52" t="s">
        <v>52</v>
      </c>
      <c r="AI60" s="38"/>
      <c r="AJ60" s="38"/>
      <c r="AK60" s="38"/>
      <c r="AL60" s="38"/>
      <c r="AM60" s="52" t="s">
        <v>53</v>
      </c>
      <c r="AN60" s="38"/>
      <c r="AO60" s="38"/>
      <c r="AP60" s="36"/>
      <c r="AQ60" s="36"/>
      <c r="AR60" s="39"/>
      <c r="BE60" s="34"/>
    </row>
    <row r="61" spans="1:57">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spans="1:57">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spans="1:57">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pans="1:57" s="2" customFormat="1" ht="12.75">
      <c r="A64" s="34"/>
      <c r="B64" s="35"/>
      <c r="C64" s="36"/>
      <c r="D64" s="49" t="s">
        <v>54</v>
      </c>
      <c r="E64" s="53"/>
      <c r="F64" s="53"/>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49" t="s">
        <v>55</v>
      </c>
      <c r="AI64" s="53"/>
      <c r="AJ64" s="53"/>
      <c r="AK64" s="53"/>
      <c r="AL64" s="53"/>
      <c r="AM64" s="53"/>
      <c r="AN64" s="53"/>
      <c r="AO64" s="53"/>
      <c r="AP64" s="36"/>
      <c r="AQ64" s="36"/>
      <c r="AR64" s="39"/>
      <c r="BE64" s="34"/>
    </row>
    <row r="65" spans="1:57">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spans="1:57">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spans="1:5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spans="1:57">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spans="1:57">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spans="1:57">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spans="1:57">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spans="1:57">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spans="1:57">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spans="1:57">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pans="1:57" s="2" customFormat="1" ht="12.75">
      <c r="A75" s="34"/>
      <c r="B75" s="35"/>
      <c r="C75" s="36"/>
      <c r="D75" s="52" t="s">
        <v>52</v>
      </c>
      <c r="E75" s="38"/>
      <c r="F75" s="38"/>
      <c r="G75" s="38"/>
      <c r="H75" s="38"/>
      <c r="I75" s="38"/>
      <c r="J75" s="38"/>
      <c r="K75" s="38"/>
      <c r="L75" s="38"/>
      <c r="M75" s="38"/>
      <c r="N75" s="38"/>
      <c r="O75" s="38"/>
      <c r="P75" s="38"/>
      <c r="Q75" s="38"/>
      <c r="R75" s="38"/>
      <c r="S75" s="38"/>
      <c r="T75" s="38"/>
      <c r="U75" s="38"/>
      <c r="V75" s="52" t="s">
        <v>53</v>
      </c>
      <c r="W75" s="38"/>
      <c r="X75" s="38"/>
      <c r="Y75" s="38"/>
      <c r="Z75" s="38"/>
      <c r="AA75" s="38"/>
      <c r="AB75" s="38"/>
      <c r="AC75" s="38"/>
      <c r="AD75" s="38"/>
      <c r="AE75" s="38"/>
      <c r="AF75" s="38"/>
      <c r="AG75" s="38"/>
      <c r="AH75" s="52" t="s">
        <v>52</v>
      </c>
      <c r="AI75" s="38"/>
      <c r="AJ75" s="38"/>
      <c r="AK75" s="38"/>
      <c r="AL75" s="38"/>
      <c r="AM75" s="52" t="s">
        <v>53</v>
      </c>
      <c r="AN75" s="38"/>
      <c r="AO75" s="38"/>
      <c r="AP75" s="36"/>
      <c r="AQ75" s="36"/>
      <c r="AR75" s="39"/>
      <c r="BE75" s="34"/>
    </row>
    <row r="76" spans="1:57" s="2" customFormat="1">
      <c r="A76" s="34"/>
      <c r="B76" s="35"/>
      <c r="C76" s="36"/>
      <c r="D76" s="36"/>
      <c r="E76" s="36"/>
      <c r="F76" s="36"/>
      <c r="G76" s="36"/>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c r="AL76" s="36"/>
      <c r="AM76" s="36"/>
      <c r="AN76" s="36"/>
      <c r="AO76" s="36"/>
      <c r="AP76" s="36"/>
      <c r="AQ76" s="36"/>
      <c r="AR76" s="39"/>
      <c r="BE76" s="34"/>
    </row>
    <row r="77" spans="1:57" s="2" customFormat="1" ht="6.95" customHeight="1">
      <c r="A77" s="34"/>
      <c r="B77" s="54"/>
      <c r="C77" s="55"/>
      <c r="D77" s="55"/>
      <c r="E77" s="55"/>
      <c r="F77" s="55"/>
      <c r="G77" s="55"/>
      <c r="H77" s="55"/>
      <c r="I77" s="55"/>
      <c r="J77" s="55"/>
      <c r="K77" s="55"/>
      <c r="L77" s="55"/>
      <c r="M77" s="55"/>
      <c r="N77" s="55"/>
      <c r="O77" s="55"/>
      <c r="P77" s="55"/>
      <c r="Q77" s="55"/>
      <c r="R77" s="55"/>
      <c r="S77" s="55"/>
      <c r="T77" s="55"/>
      <c r="U77" s="55"/>
      <c r="V77" s="55"/>
      <c r="W77" s="55"/>
      <c r="X77" s="55"/>
      <c r="Y77" s="55"/>
      <c r="Z77" s="55"/>
      <c r="AA77" s="55"/>
      <c r="AB77" s="55"/>
      <c r="AC77" s="55"/>
      <c r="AD77" s="55"/>
      <c r="AE77" s="55"/>
      <c r="AF77" s="55"/>
      <c r="AG77" s="55"/>
      <c r="AH77" s="55"/>
      <c r="AI77" s="55"/>
      <c r="AJ77" s="55"/>
      <c r="AK77" s="55"/>
      <c r="AL77" s="55"/>
      <c r="AM77" s="55"/>
      <c r="AN77" s="55"/>
      <c r="AO77" s="55"/>
      <c r="AP77" s="55"/>
      <c r="AQ77" s="55"/>
      <c r="AR77" s="39"/>
      <c r="BE77" s="34"/>
    </row>
    <row r="81" spans="1:91" s="2" customFormat="1" ht="6.95" customHeight="1">
      <c r="A81" s="34"/>
      <c r="B81" s="56"/>
      <c r="C81" s="57"/>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c r="AD81" s="57"/>
      <c r="AE81" s="57"/>
      <c r="AF81" s="57"/>
      <c r="AG81" s="57"/>
      <c r="AH81" s="57"/>
      <c r="AI81" s="57"/>
      <c r="AJ81" s="57"/>
      <c r="AK81" s="57"/>
      <c r="AL81" s="57"/>
      <c r="AM81" s="57"/>
      <c r="AN81" s="57"/>
      <c r="AO81" s="57"/>
      <c r="AP81" s="57"/>
      <c r="AQ81" s="57"/>
      <c r="AR81" s="39"/>
      <c r="BE81" s="34"/>
    </row>
    <row r="82" spans="1:91" s="2" customFormat="1" ht="24.95" customHeight="1">
      <c r="A82" s="34"/>
      <c r="B82" s="35"/>
      <c r="C82" s="23" t="s">
        <v>56</v>
      </c>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c r="AJ82" s="36"/>
      <c r="AK82" s="36"/>
      <c r="AL82" s="36"/>
      <c r="AM82" s="36"/>
      <c r="AN82" s="36"/>
      <c r="AO82" s="36"/>
      <c r="AP82" s="36"/>
      <c r="AQ82" s="36"/>
      <c r="AR82" s="39"/>
      <c r="BE82" s="34"/>
    </row>
    <row r="83" spans="1:91" s="2" customFormat="1" ht="6.95" customHeight="1">
      <c r="A83" s="34"/>
      <c r="B83" s="35"/>
      <c r="C83" s="36"/>
      <c r="D83" s="36"/>
      <c r="E83" s="36"/>
      <c r="F83" s="36"/>
      <c r="G83" s="36"/>
      <c r="H83" s="36"/>
      <c r="I83" s="36"/>
      <c r="J83" s="36"/>
      <c r="K83" s="36"/>
      <c r="L83" s="36"/>
      <c r="M83" s="36"/>
      <c r="N83" s="36"/>
      <c r="O83" s="36"/>
      <c r="P83" s="36"/>
      <c r="Q83" s="36"/>
      <c r="R83" s="36"/>
      <c r="S83" s="36"/>
      <c r="T83" s="36"/>
      <c r="U83" s="36"/>
      <c r="V83" s="36"/>
      <c r="W83" s="36"/>
      <c r="X83" s="36"/>
      <c r="Y83" s="36"/>
      <c r="Z83" s="36"/>
      <c r="AA83" s="36"/>
      <c r="AB83" s="36"/>
      <c r="AC83" s="36"/>
      <c r="AD83" s="36"/>
      <c r="AE83" s="36"/>
      <c r="AF83" s="36"/>
      <c r="AG83" s="36"/>
      <c r="AH83" s="36"/>
      <c r="AI83" s="36"/>
      <c r="AJ83" s="36"/>
      <c r="AK83" s="36"/>
      <c r="AL83" s="36"/>
      <c r="AM83" s="36"/>
      <c r="AN83" s="36"/>
      <c r="AO83" s="36"/>
      <c r="AP83" s="36"/>
      <c r="AQ83" s="36"/>
      <c r="AR83" s="39"/>
      <c r="BE83" s="34"/>
    </row>
    <row r="84" spans="1:91" s="4" customFormat="1" ht="12" customHeight="1">
      <c r="B84" s="58"/>
      <c r="C84" s="29" t="s">
        <v>13</v>
      </c>
      <c r="D84" s="59"/>
      <c r="E84" s="59"/>
      <c r="F84" s="59"/>
      <c r="G84" s="59"/>
      <c r="H84" s="59"/>
      <c r="I84" s="59"/>
      <c r="J84" s="59"/>
      <c r="K84" s="59"/>
      <c r="L84" s="59" t="str">
        <f>K5</f>
        <v>2020_10</v>
      </c>
      <c r="M84" s="59"/>
      <c r="N84" s="59"/>
      <c r="O84" s="59"/>
      <c r="P84" s="59"/>
      <c r="Q84" s="59"/>
      <c r="R84" s="59"/>
      <c r="S84" s="59"/>
      <c r="T84" s="59"/>
      <c r="U84" s="59"/>
      <c r="V84" s="59"/>
      <c r="W84" s="59"/>
      <c r="X84" s="59"/>
      <c r="Y84" s="59"/>
      <c r="Z84" s="59"/>
      <c r="AA84" s="59"/>
      <c r="AB84" s="59"/>
      <c r="AC84" s="59"/>
      <c r="AD84" s="59"/>
      <c r="AE84" s="59"/>
      <c r="AF84" s="59"/>
      <c r="AG84" s="59"/>
      <c r="AH84" s="59"/>
      <c r="AI84" s="59"/>
      <c r="AJ84" s="59"/>
      <c r="AK84" s="59"/>
      <c r="AL84" s="59"/>
      <c r="AM84" s="59"/>
      <c r="AN84" s="59"/>
      <c r="AO84" s="59"/>
      <c r="AP84" s="59"/>
      <c r="AQ84" s="59"/>
      <c r="AR84" s="60"/>
    </row>
    <row r="85" spans="1:91" s="5" customFormat="1" ht="36.950000000000003" customHeight="1">
      <c r="B85" s="61"/>
      <c r="C85" s="62" t="s">
        <v>16</v>
      </c>
      <c r="D85" s="63"/>
      <c r="E85" s="63"/>
      <c r="F85" s="63"/>
      <c r="G85" s="63"/>
      <c r="H85" s="63"/>
      <c r="I85" s="63"/>
      <c r="J85" s="63"/>
      <c r="K85" s="63"/>
      <c r="L85" s="316" t="str">
        <f>K6</f>
        <v>Oprava staničních kolejí v žst. Valašské Meziříčí</v>
      </c>
      <c r="M85" s="317"/>
      <c r="N85" s="317"/>
      <c r="O85" s="317"/>
      <c r="P85" s="317"/>
      <c r="Q85" s="317"/>
      <c r="R85" s="317"/>
      <c r="S85" s="317"/>
      <c r="T85" s="317"/>
      <c r="U85" s="317"/>
      <c r="V85" s="317"/>
      <c r="W85" s="317"/>
      <c r="X85" s="317"/>
      <c r="Y85" s="317"/>
      <c r="Z85" s="317"/>
      <c r="AA85" s="317"/>
      <c r="AB85" s="317"/>
      <c r="AC85" s="317"/>
      <c r="AD85" s="317"/>
      <c r="AE85" s="317"/>
      <c r="AF85" s="317"/>
      <c r="AG85" s="317"/>
      <c r="AH85" s="317"/>
      <c r="AI85" s="317"/>
      <c r="AJ85" s="317"/>
      <c r="AK85" s="317"/>
      <c r="AL85" s="317"/>
      <c r="AM85" s="317"/>
      <c r="AN85" s="317"/>
      <c r="AO85" s="317"/>
      <c r="AP85" s="63"/>
      <c r="AQ85" s="63"/>
      <c r="AR85" s="64"/>
    </row>
    <row r="86" spans="1:91" s="2" customFormat="1" ht="6.95" customHeight="1">
      <c r="A86" s="34"/>
      <c r="B86" s="35"/>
      <c r="C86" s="36"/>
      <c r="D86" s="36"/>
      <c r="E86" s="36"/>
      <c r="F86" s="36"/>
      <c r="G86" s="36"/>
      <c r="H86" s="36"/>
      <c r="I86" s="36"/>
      <c r="J86" s="36"/>
      <c r="K86" s="36"/>
      <c r="L86" s="36"/>
      <c r="M86" s="36"/>
      <c r="N86" s="36"/>
      <c r="O86" s="36"/>
      <c r="P86" s="36"/>
      <c r="Q86" s="36"/>
      <c r="R86" s="36"/>
      <c r="S86" s="36"/>
      <c r="T86" s="36"/>
      <c r="U86" s="36"/>
      <c r="V86" s="36"/>
      <c r="W86" s="36"/>
      <c r="X86" s="36"/>
      <c r="Y86" s="36"/>
      <c r="Z86" s="36"/>
      <c r="AA86" s="36"/>
      <c r="AB86" s="36"/>
      <c r="AC86" s="36"/>
      <c r="AD86" s="36"/>
      <c r="AE86" s="36"/>
      <c r="AF86" s="36"/>
      <c r="AG86" s="36"/>
      <c r="AH86" s="36"/>
      <c r="AI86" s="36"/>
      <c r="AJ86" s="36"/>
      <c r="AK86" s="36"/>
      <c r="AL86" s="36"/>
      <c r="AM86" s="36"/>
      <c r="AN86" s="36"/>
      <c r="AO86" s="36"/>
      <c r="AP86" s="36"/>
      <c r="AQ86" s="36"/>
      <c r="AR86" s="39"/>
      <c r="BE86" s="34"/>
    </row>
    <row r="87" spans="1:91" s="2" customFormat="1" ht="12" customHeight="1">
      <c r="A87" s="34"/>
      <c r="B87" s="35"/>
      <c r="C87" s="29" t="s">
        <v>20</v>
      </c>
      <c r="D87" s="36"/>
      <c r="E87" s="36"/>
      <c r="F87" s="36"/>
      <c r="G87" s="36"/>
      <c r="H87" s="36"/>
      <c r="I87" s="36"/>
      <c r="J87" s="36"/>
      <c r="K87" s="36"/>
      <c r="L87" s="65" t="str">
        <f>IF(K8="","",K8)</f>
        <v>žst. Valašské Meziříčí</v>
      </c>
      <c r="M87" s="36"/>
      <c r="N87" s="36"/>
      <c r="O87" s="36"/>
      <c r="P87" s="36"/>
      <c r="Q87" s="36"/>
      <c r="R87" s="36"/>
      <c r="S87" s="36"/>
      <c r="T87" s="36"/>
      <c r="U87" s="36"/>
      <c r="V87" s="36"/>
      <c r="W87" s="36"/>
      <c r="X87" s="36"/>
      <c r="Y87" s="36"/>
      <c r="Z87" s="36"/>
      <c r="AA87" s="36"/>
      <c r="AB87" s="36"/>
      <c r="AC87" s="36"/>
      <c r="AD87" s="36"/>
      <c r="AE87" s="36"/>
      <c r="AF87" s="36"/>
      <c r="AG87" s="36"/>
      <c r="AH87" s="36"/>
      <c r="AI87" s="29" t="s">
        <v>22</v>
      </c>
      <c r="AJ87" s="36"/>
      <c r="AK87" s="36"/>
      <c r="AL87" s="36"/>
      <c r="AM87" s="318" t="str">
        <f>IF(AN8= "","",AN8)</f>
        <v/>
      </c>
      <c r="AN87" s="318"/>
      <c r="AO87" s="36"/>
      <c r="AP87" s="36"/>
      <c r="AQ87" s="36"/>
      <c r="AR87" s="39"/>
      <c r="BE87" s="34"/>
    </row>
    <row r="88" spans="1:91" s="2" customFormat="1" ht="6.95" customHeight="1">
      <c r="A88" s="34"/>
      <c r="B88" s="35"/>
      <c r="C88" s="36"/>
      <c r="D88" s="36"/>
      <c r="E88" s="36"/>
      <c r="F88" s="36"/>
      <c r="G88" s="36"/>
      <c r="H88" s="36"/>
      <c r="I88" s="36"/>
      <c r="J88" s="36"/>
      <c r="K88" s="36"/>
      <c r="L88" s="36"/>
      <c r="M88" s="36"/>
      <c r="N88" s="36"/>
      <c r="O88" s="36"/>
      <c r="P88" s="36"/>
      <c r="Q88" s="36"/>
      <c r="R88" s="36"/>
      <c r="S88" s="36"/>
      <c r="T88" s="36"/>
      <c r="U88" s="36"/>
      <c r="V88" s="36"/>
      <c r="W88" s="36"/>
      <c r="X88" s="36"/>
      <c r="Y88" s="36"/>
      <c r="Z88" s="36"/>
      <c r="AA88" s="36"/>
      <c r="AB88" s="36"/>
      <c r="AC88" s="36"/>
      <c r="AD88" s="36"/>
      <c r="AE88" s="36"/>
      <c r="AF88" s="36"/>
      <c r="AG88" s="36"/>
      <c r="AH88" s="36"/>
      <c r="AI88" s="36"/>
      <c r="AJ88" s="36"/>
      <c r="AK88" s="36"/>
      <c r="AL88" s="36"/>
      <c r="AM88" s="36"/>
      <c r="AN88" s="36"/>
      <c r="AO88" s="36"/>
      <c r="AP88" s="36"/>
      <c r="AQ88" s="36"/>
      <c r="AR88" s="39"/>
      <c r="BE88" s="34"/>
    </row>
    <row r="89" spans="1:91" s="2" customFormat="1" ht="15.2" customHeight="1">
      <c r="A89" s="34"/>
      <c r="B89" s="35"/>
      <c r="C89" s="29" t="s">
        <v>23</v>
      </c>
      <c r="D89" s="36"/>
      <c r="E89" s="36"/>
      <c r="F89" s="36"/>
      <c r="G89" s="36"/>
      <c r="H89" s="36"/>
      <c r="I89" s="36"/>
      <c r="J89" s="36"/>
      <c r="K89" s="36"/>
      <c r="L89" s="59" t="str">
        <f>IF(E11= "","",E11)</f>
        <v>Správa železnic, státní organizace</v>
      </c>
      <c r="M89" s="36"/>
      <c r="N89" s="36"/>
      <c r="O89" s="36"/>
      <c r="P89" s="36"/>
      <c r="Q89" s="36"/>
      <c r="R89" s="36"/>
      <c r="S89" s="36"/>
      <c r="T89" s="36"/>
      <c r="U89" s="36"/>
      <c r="V89" s="36"/>
      <c r="W89" s="36"/>
      <c r="X89" s="36"/>
      <c r="Y89" s="36"/>
      <c r="Z89" s="36"/>
      <c r="AA89" s="36"/>
      <c r="AB89" s="36"/>
      <c r="AC89" s="36"/>
      <c r="AD89" s="36"/>
      <c r="AE89" s="36"/>
      <c r="AF89" s="36"/>
      <c r="AG89" s="36"/>
      <c r="AH89" s="36"/>
      <c r="AI89" s="29" t="s">
        <v>31</v>
      </c>
      <c r="AJ89" s="36"/>
      <c r="AK89" s="36"/>
      <c r="AL89" s="36"/>
      <c r="AM89" s="319" t="str">
        <f>IF(E17="","",E17)</f>
        <v xml:space="preserve"> </v>
      </c>
      <c r="AN89" s="320"/>
      <c r="AO89" s="320"/>
      <c r="AP89" s="320"/>
      <c r="AQ89" s="36"/>
      <c r="AR89" s="39"/>
      <c r="AS89" s="321" t="s">
        <v>57</v>
      </c>
      <c r="AT89" s="322"/>
      <c r="AU89" s="67"/>
      <c r="AV89" s="67"/>
      <c r="AW89" s="67"/>
      <c r="AX89" s="67"/>
      <c r="AY89" s="67"/>
      <c r="AZ89" s="67"/>
      <c r="BA89" s="67"/>
      <c r="BB89" s="67"/>
      <c r="BC89" s="67"/>
      <c r="BD89" s="68"/>
      <c r="BE89" s="34"/>
    </row>
    <row r="90" spans="1:91" s="2" customFormat="1" ht="15.2" customHeight="1">
      <c r="A90" s="34"/>
      <c r="B90" s="35"/>
      <c r="C90" s="29" t="s">
        <v>29</v>
      </c>
      <c r="D90" s="36"/>
      <c r="E90" s="36"/>
      <c r="F90" s="36"/>
      <c r="G90" s="36"/>
      <c r="H90" s="36"/>
      <c r="I90" s="36"/>
      <c r="J90" s="36"/>
      <c r="K90" s="36"/>
      <c r="L90" s="59" t="str">
        <f>IF(E14= "Vyplň údaj","",E14)</f>
        <v/>
      </c>
      <c r="M90" s="36"/>
      <c r="N90" s="36"/>
      <c r="O90" s="36"/>
      <c r="P90" s="36"/>
      <c r="Q90" s="36"/>
      <c r="R90" s="36"/>
      <c r="S90" s="36"/>
      <c r="T90" s="36"/>
      <c r="U90" s="36"/>
      <c r="V90" s="36"/>
      <c r="W90" s="36"/>
      <c r="X90" s="36"/>
      <c r="Y90" s="36"/>
      <c r="Z90" s="36"/>
      <c r="AA90" s="36"/>
      <c r="AB90" s="36"/>
      <c r="AC90" s="36"/>
      <c r="AD90" s="36"/>
      <c r="AE90" s="36"/>
      <c r="AF90" s="36"/>
      <c r="AG90" s="36"/>
      <c r="AH90" s="36"/>
      <c r="AI90" s="29" t="s">
        <v>34</v>
      </c>
      <c r="AJ90" s="36"/>
      <c r="AK90" s="36"/>
      <c r="AL90" s="36"/>
      <c r="AM90" s="319" t="str">
        <f>IF(E20="","",E20)</f>
        <v>Jiří Vendel</v>
      </c>
      <c r="AN90" s="320"/>
      <c r="AO90" s="320"/>
      <c r="AP90" s="320"/>
      <c r="AQ90" s="36"/>
      <c r="AR90" s="39"/>
      <c r="AS90" s="323"/>
      <c r="AT90" s="324"/>
      <c r="AU90" s="69"/>
      <c r="AV90" s="69"/>
      <c r="AW90" s="69"/>
      <c r="AX90" s="69"/>
      <c r="AY90" s="69"/>
      <c r="AZ90" s="69"/>
      <c r="BA90" s="69"/>
      <c r="BB90" s="69"/>
      <c r="BC90" s="69"/>
      <c r="BD90" s="70"/>
      <c r="BE90" s="34"/>
    </row>
    <row r="91" spans="1:91" s="2" customFormat="1" ht="10.9" customHeight="1">
      <c r="A91" s="34"/>
      <c r="B91" s="35"/>
      <c r="C91" s="36"/>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9"/>
      <c r="AS91" s="325"/>
      <c r="AT91" s="326"/>
      <c r="AU91" s="71"/>
      <c r="AV91" s="71"/>
      <c r="AW91" s="71"/>
      <c r="AX91" s="71"/>
      <c r="AY91" s="71"/>
      <c r="AZ91" s="71"/>
      <c r="BA91" s="71"/>
      <c r="BB91" s="71"/>
      <c r="BC91" s="71"/>
      <c r="BD91" s="72"/>
      <c r="BE91" s="34"/>
    </row>
    <row r="92" spans="1:91" s="2" customFormat="1" ht="29.25" customHeight="1">
      <c r="A92" s="34"/>
      <c r="B92" s="35"/>
      <c r="C92" s="311" t="s">
        <v>58</v>
      </c>
      <c r="D92" s="312"/>
      <c r="E92" s="312"/>
      <c r="F92" s="312"/>
      <c r="G92" s="312"/>
      <c r="H92" s="73"/>
      <c r="I92" s="314" t="s">
        <v>59</v>
      </c>
      <c r="J92" s="312"/>
      <c r="K92" s="312"/>
      <c r="L92" s="312"/>
      <c r="M92" s="312"/>
      <c r="N92" s="312"/>
      <c r="O92" s="312"/>
      <c r="P92" s="312"/>
      <c r="Q92" s="312"/>
      <c r="R92" s="312"/>
      <c r="S92" s="312"/>
      <c r="T92" s="312"/>
      <c r="U92" s="312"/>
      <c r="V92" s="312"/>
      <c r="W92" s="312"/>
      <c r="X92" s="312"/>
      <c r="Y92" s="312"/>
      <c r="Z92" s="312"/>
      <c r="AA92" s="312"/>
      <c r="AB92" s="312"/>
      <c r="AC92" s="312"/>
      <c r="AD92" s="312"/>
      <c r="AE92" s="312"/>
      <c r="AF92" s="312"/>
      <c r="AG92" s="313" t="s">
        <v>60</v>
      </c>
      <c r="AH92" s="312"/>
      <c r="AI92" s="312"/>
      <c r="AJ92" s="312"/>
      <c r="AK92" s="312"/>
      <c r="AL92" s="312"/>
      <c r="AM92" s="312"/>
      <c r="AN92" s="314" t="s">
        <v>61</v>
      </c>
      <c r="AO92" s="312"/>
      <c r="AP92" s="315"/>
      <c r="AQ92" s="74" t="s">
        <v>62</v>
      </c>
      <c r="AR92" s="39"/>
      <c r="AS92" s="75" t="s">
        <v>63</v>
      </c>
      <c r="AT92" s="76" t="s">
        <v>64</v>
      </c>
      <c r="AU92" s="76" t="s">
        <v>65</v>
      </c>
      <c r="AV92" s="76" t="s">
        <v>66</v>
      </c>
      <c r="AW92" s="76" t="s">
        <v>67</v>
      </c>
      <c r="AX92" s="76" t="s">
        <v>68</v>
      </c>
      <c r="AY92" s="76" t="s">
        <v>69</v>
      </c>
      <c r="AZ92" s="76" t="s">
        <v>70</v>
      </c>
      <c r="BA92" s="76" t="s">
        <v>71</v>
      </c>
      <c r="BB92" s="76" t="s">
        <v>72</v>
      </c>
      <c r="BC92" s="76" t="s">
        <v>73</v>
      </c>
      <c r="BD92" s="77" t="s">
        <v>74</v>
      </c>
      <c r="BE92" s="34"/>
    </row>
    <row r="93" spans="1:91" s="2" customFormat="1" ht="10.9" customHeight="1">
      <c r="A93" s="34"/>
      <c r="B93" s="35"/>
      <c r="C93" s="36"/>
      <c r="D93" s="36"/>
      <c r="E93" s="36"/>
      <c r="F93" s="36"/>
      <c r="G93" s="36"/>
      <c r="H93" s="36"/>
      <c r="I93" s="36"/>
      <c r="J93" s="36"/>
      <c r="K93" s="36"/>
      <c r="L93" s="36"/>
      <c r="M93" s="36"/>
      <c r="N93" s="36"/>
      <c r="O93" s="36"/>
      <c r="P93" s="36"/>
      <c r="Q93" s="36"/>
      <c r="R93" s="36"/>
      <c r="S93" s="36"/>
      <c r="T93" s="36"/>
      <c r="U93" s="36"/>
      <c r="V93" s="36"/>
      <c r="W93" s="36"/>
      <c r="X93" s="36"/>
      <c r="Y93" s="36"/>
      <c r="Z93" s="36"/>
      <c r="AA93" s="36"/>
      <c r="AB93" s="36"/>
      <c r="AC93" s="36"/>
      <c r="AD93" s="36"/>
      <c r="AE93" s="36"/>
      <c r="AF93" s="36"/>
      <c r="AG93" s="36"/>
      <c r="AH93" s="36"/>
      <c r="AI93" s="36"/>
      <c r="AJ93" s="36"/>
      <c r="AK93" s="36"/>
      <c r="AL93" s="36"/>
      <c r="AM93" s="36"/>
      <c r="AN93" s="36"/>
      <c r="AO93" s="36"/>
      <c r="AP93" s="36"/>
      <c r="AQ93" s="36"/>
      <c r="AR93" s="39"/>
      <c r="AS93" s="78"/>
      <c r="AT93" s="79"/>
      <c r="AU93" s="79"/>
      <c r="AV93" s="79"/>
      <c r="AW93" s="79"/>
      <c r="AX93" s="79"/>
      <c r="AY93" s="79"/>
      <c r="AZ93" s="79"/>
      <c r="BA93" s="79"/>
      <c r="BB93" s="79"/>
      <c r="BC93" s="79"/>
      <c r="BD93" s="80"/>
      <c r="BE93" s="34"/>
    </row>
    <row r="94" spans="1:91" s="6" customFormat="1" ht="32.450000000000003" customHeight="1">
      <c r="B94" s="81"/>
      <c r="C94" s="82" t="s">
        <v>75</v>
      </c>
      <c r="D94" s="83"/>
      <c r="E94" s="83"/>
      <c r="F94" s="83"/>
      <c r="G94" s="83"/>
      <c r="H94" s="83"/>
      <c r="I94" s="83"/>
      <c r="J94" s="83"/>
      <c r="K94" s="83"/>
      <c r="L94" s="83"/>
      <c r="M94" s="83"/>
      <c r="N94" s="83"/>
      <c r="O94" s="83"/>
      <c r="P94" s="83"/>
      <c r="Q94" s="83"/>
      <c r="R94" s="83"/>
      <c r="S94" s="83"/>
      <c r="T94" s="83"/>
      <c r="U94" s="83"/>
      <c r="V94" s="83"/>
      <c r="W94" s="83"/>
      <c r="X94" s="83"/>
      <c r="Y94" s="83"/>
      <c r="Z94" s="83"/>
      <c r="AA94" s="83"/>
      <c r="AB94" s="83"/>
      <c r="AC94" s="83"/>
      <c r="AD94" s="83"/>
      <c r="AE94" s="83"/>
      <c r="AF94" s="83"/>
      <c r="AG94" s="309">
        <f>ROUND(SUM(AG95:AG98),2)</f>
        <v>859521</v>
      </c>
      <c r="AH94" s="309"/>
      <c r="AI94" s="309"/>
      <c r="AJ94" s="309"/>
      <c r="AK94" s="309"/>
      <c r="AL94" s="309"/>
      <c r="AM94" s="309"/>
      <c r="AN94" s="310">
        <f>SUM(AG94,AT94)</f>
        <v>1040020.41</v>
      </c>
      <c r="AO94" s="310"/>
      <c r="AP94" s="310"/>
      <c r="AQ94" s="85" t="s">
        <v>1</v>
      </c>
      <c r="AR94" s="86"/>
      <c r="AS94" s="87">
        <f>ROUND(SUM(AS95:AS98),2)</f>
        <v>0</v>
      </c>
      <c r="AT94" s="88">
        <f>ROUND(SUM(AV94:AW94),2)</f>
        <v>180499.41</v>
      </c>
      <c r="AU94" s="89">
        <f>ROUND(SUM(AU95:AU98),5)</f>
        <v>0</v>
      </c>
      <c r="AV94" s="88">
        <f>ROUND(AZ94*L29,2)</f>
        <v>180499.41</v>
      </c>
      <c r="AW94" s="88">
        <f>ROUND(BA94*L30,2)</f>
        <v>0</v>
      </c>
      <c r="AX94" s="88">
        <f>ROUND(BB94*L29,2)</f>
        <v>0</v>
      </c>
      <c r="AY94" s="88">
        <f>ROUND(BC94*L30,2)</f>
        <v>0</v>
      </c>
      <c r="AZ94" s="88">
        <f>ROUND(SUM(AZ95:AZ98),2)</f>
        <v>859521</v>
      </c>
      <c r="BA94" s="88">
        <f>ROUND(SUM(BA95:BA98),2)</f>
        <v>0</v>
      </c>
      <c r="BB94" s="88">
        <f>ROUND(SUM(BB95:BB98),2)</f>
        <v>0</v>
      </c>
      <c r="BC94" s="88">
        <f>ROUND(SUM(BC95:BC98),2)</f>
        <v>0</v>
      </c>
      <c r="BD94" s="90">
        <f>ROUND(SUM(BD95:BD98),2)</f>
        <v>0</v>
      </c>
      <c r="BS94" s="91" t="s">
        <v>76</v>
      </c>
      <c r="BT94" s="91" t="s">
        <v>77</v>
      </c>
      <c r="BU94" s="92" t="s">
        <v>78</v>
      </c>
      <c r="BV94" s="91" t="s">
        <v>79</v>
      </c>
      <c r="BW94" s="91" t="s">
        <v>5</v>
      </c>
      <c r="BX94" s="91" t="s">
        <v>80</v>
      </c>
      <c r="CL94" s="91" t="s">
        <v>1</v>
      </c>
    </row>
    <row r="95" spans="1:91" s="7" customFormat="1" ht="24.75" customHeight="1">
      <c r="A95" s="93" t="s">
        <v>81</v>
      </c>
      <c r="B95" s="94"/>
      <c r="C95" s="95"/>
      <c r="D95" s="308" t="s">
        <v>82</v>
      </c>
      <c r="E95" s="308"/>
      <c r="F95" s="308"/>
      <c r="G95" s="308"/>
      <c r="H95" s="308"/>
      <c r="I95" s="96"/>
      <c r="J95" s="308" t="s">
        <v>83</v>
      </c>
      <c r="K95" s="308"/>
      <c r="L95" s="308"/>
      <c r="M95" s="308"/>
      <c r="N95" s="308"/>
      <c r="O95" s="308"/>
      <c r="P95" s="308"/>
      <c r="Q95" s="308"/>
      <c r="R95" s="308"/>
      <c r="S95" s="308"/>
      <c r="T95" s="308"/>
      <c r="U95" s="308"/>
      <c r="V95" s="308"/>
      <c r="W95" s="308"/>
      <c r="X95" s="308"/>
      <c r="Y95" s="308"/>
      <c r="Z95" s="308"/>
      <c r="AA95" s="308"/>
      <c r="AB95" s="308"/>
      <c r="AC95" s="308"/>
      <c r="AD95" s="308"/>
      <c r="AE95" s="308"/>
      <c r="AF95" s="308"/>
      <c r="AG95" s="306">
        <f>'SO 01 - Oprava kolejí a v...'!J30</f>
        <v>855061</v>
      </c>
      <c r="AH95" s="307"/>
      <c r="AI95" s="307"/>
      <c r="AJ95" s="307"/>
      <c r="AK95" s="307"/>
      <c r="AL95" s="307"/>
      <c r="AM95" s="307"/>
      <c r="AN95" s="306">
        <f>SUM(AG95,AT95)</f>
        <v>1034623.81</v>
      </c>
      <c r="AO95" s="307"/>
      <c r="AP95" s="307"/>
      <c r="AQ95" s="97" t="s">
        <v>84</v>
      </c>
      <c r="AR95" s="98"/>
      <c r="AS95" s="99">
        <v>0</v>
      </c>
      <c r="AT95" s="100">
        <f>ROUND(SUM(AV95:AW95),2)</f>
        <v>179562.81</v>
      </c>
      <c r="AU95" s="101">
        <f>'SO 01 - Oprava kolejí a v...'!P122</f>
        <v>0</v>
      </c>
      <c r="AV95" s="100">
        <f>'SO 01 - Oprava kolejí a v...'!J33</f>
        <v>179562.81</v>
      </c>
      <c r="AW95" s="100">
        <f>'SO 01 - Oprava kolejí a v...'!J34</f>
        <v>0</v>
      </c>
      <c r="AX95" s="100">
        <f>'SO 01 - Oprava kolejí a v...'!J35</f>
        <v>0</v>
      </c>
      <c r="AY95" s="100">
        <f>'SO 01 - Oprava kolejí a v...'!J36</f>
        <v>0</v>
      </c>
      <c r="AZ95" s="100">
        <f>'SO 01 - Oprava kolejí a v...'!F33</f>
        <v>855061</v>
      </c>
      <c r="BA95" s="100">
        <f>'SO 01 - Oprava kolejí a v...'!F34</f>
        <v>0</v>
      </c>
      <c r="BB95" s="100">
        <f>'SO 01 - Oprava kolejí a v...'!F35</f>
        <v>0</v>
      </c>
      <c r="BC95" s="100">
        <f>'SO 01 - Oprava kolejí a v...'!F36</f>
        <v>0</v>
      </c>
      <c r="BD95" s="102">
        <f>'SO 01 - Oprava kolejí a v...'!F37</f>
        <v>0</v>
      </c>
      <c r="BT95" s="103" t="s">
        <v>85</v>
      </c>
      <c r="BV95" s="103" t="s">
        <v>79</v>
      </c>
      <c r="BW95" s="103" t="s">
        <v>86</v>
      </c>
      <c r="BX95" s="103" t="s">
        <v>5</v>
      </c>
      <c r="CL95" s="103" t="s">
        <v>1</v>
      </c>
      <c r="CM95" s="103" t="s">
        <v>87</v>
      </c>
    </row>
    <row r="96" spans="1:91" s="7" customFormat="1" ht="16.5" customHeight="1">
      <c r="A96" s="93" t="s">
        <v>81</v>
      </c>
      <c r="B96" s="94"/>
      <c r="C96" s="95"/>
      <c r="D96" s="308" t="s">
        <v>88</v>
      </c>
      <c r="E96" s="308"/>
      <c r="F96" s="308"/>
      <c r="G96" s="308"/>
      <c r="H96" s="308"/>
      <c r="I96" s="96"/>
      <c r="J96" s="308" t="s">
        <v>89</v>
      </c>
      <c r="K96" s="308"/>
      <c r="L96" s="308"/>
      <c r="M96" s="308"/>
      <c r="N96" s="308"/>
      <c r="O96" s="308"/>
      <c r="P96" s="308"/>
      <c r="Q96" s="308"/>
      <c r="R96" s="308"/>
      <c r="S96" s="308"/>
      <c r="T96" s="308"/>
      <c r="U96" s="308"/>
      <c r="V96" s="308"/>
      <c r="W96" s="308"/>
      <c r="X96" s="308"/>
      <c r="Y96" s="308"/>
      <c r="Z96" s="308"/>
      <c r="AA96" s="308"/>
      <c r="AB96" s="308"/>
      <c r="AC96" s="308"/>
      <c r="AD96" s="308"/>
      <c r="AE96" s="308"/>
      <c r="AF96" s="308"/>
      <c r="AG96" s="306">
        <f>'SO 02 - Oprava GPK koleje...'!J30</f>
        <v>4460</v>
      </c>
      <c r="AH96" s="307"/>
      <c r="AI96" s="307"/>
      <c r="AJ96" s="307"/>
      <c r="AK96" s="307"/>
      <c r="AL96" s="307"/>
      <c r="AM96" s="307"/>
      <c r="AN96" s="306">
        <f>SUM(AG96,AT96)</f>
        <v>5396.6</v>
      </c>
      <c r="AO96" s="307"/>
      <c r="AP96" s="307"/>
      <c r="AQ96" s="97" t="s">
        <v>84</v>
      </c>
      <c r="AR96" s="98"/>
      <c r="AS96" s="99">
        <v>0</v>
      </c>
      <c r="AT96" s="100">
        <f>ROUND(SUM(AV96:AW96),2)</f>
        <v>936.6</v>
      </c>
      <c r="AU96" s="101">
        <f>'SO 02 - Oprava GPK koleje...'!P122</f>
        <v>0</v>
      </c>
      <c r="AV96" s="100">
        <f>'SO 02 - Oprava GPK koleje...'!J33</f>
        <v>936.6</v>
      </c>
      <c r="AW96" s="100">
        <f>'SO 02 - Oprava GPK koleje...'!J34</f>
        <v>0</v>
      </c>
      <c r="AX96" s="100">
        <f>'SO 02 - Oprava GPK koleje...'!J35</f>
        <v>0</v>
      </c>
      <c r="AY96" s="100">
        <f>'SO 02 - Oprava GPK koleje...'!J36</f>
        <v>0</v>
      </c>
      <c r="AZ96" s="100">
        <f>'SO 02 - Oprava GPK koleje...'!F33</f>
        <v>4460</v>
      </c>
      <c r="BA96" s="100">
        <f>'SO 02 - Oprava GPK koleje...'!F34</f>
        <v>0</v>
      </c>
      <c r="BB96" s="100">
        <f>'SO 02 - Oprava GPK koleje...'!F35</f>
        <v>0</v>
      </c>
      <c r="BC96" s="100">
        <f>'SO 02 - Oprava GPK koleje...'!F36</f>
        <v>0</v>
      </c>
      <c r="BD96" s="102">
        <f>'SO 02 - Oprava GPK koleje...'!F37</f>
        <v>0</v>
      </c>
      <c r="BT96" s="103" t="s">
        <v>85</v>
      </c>
      <c r="BV96" s="103" t="s">
        <v>79</v>
      </c>
      <c r="BW96" s="103" t="s">
        <v>90</v>
      </c>
      <c r="BX96" s="103" t="s">
        <v>5</v>
      </c>
      <c r="CL96" s="103" t="s">
        <v>1</v>
      </c>
      <c r="CM96" s="103" t="s">
        <v>87</v>
      </c>
    </row>
    <row r="97" spans="1:91" s="7" customFormat="1" ht="16.5" customHeight="1">
      <c r="A97" s="93" t="s">
        <v>81</v>
      </c>
      <c r="B97" s="94"/>
      <c r="C97" s="95"/>
      <c r="D97" s="308" t="s">
        <v>91</v>
      </c>
      <c r="E97" s="308"/>
      <c r="F97" s="308"/>
      <c r="G97" s="308"/>
      <c r="H97" s="308"/>
      <c r="I97" s="96"/>
      <c r="J97" s="308" t="s">
        <v>92</v>
      </c>
      <c r="K97" s="308"/>
      <c r="L97" s="308"/>
      <c r="M97" s="308"/>
      <c r="N97" s="308"/>
      <c r="O97" s="308"/>
      <c r="P97" s="308"/>
      <c r="Q97" s="308"/>
      <c r="R97" s="308"/>
      <c r="S97" s="308"/>
      <c r="T97" s="308"/>
      <c r="U97" s="308"/>
      <c r="V97" s="308"/>
      <c r="W97" s="308"/>
      <c r="X97" s="308"/>
      <c r="Y97" s="308"/>
      <c r="Z97" s="308"/>
      <c r="AA97" s="308"/>
      <c r="AB97" s="308"/>
      <c r="AC97" s="308"/>
      <c r="AD97" s="308"/>
      <c r="AE97" s="308"/>
      <c r="AF97" s="308"/>
      <c r="AG97" s="306">
        <f>'SO 03 - Oprava hmoždinek ...'!J30</f>
        <v>0</v>
      </c>
      <c r="AH97" s="307"/>
      <c r="AI97" s="307"/>
      <c r="AJ97" s="307"/>
      <c r="AK97" s="307"/>
      <c r="AL97" s="307"/>
      <c r="AM97" s="307"/>
      <c r="AN97" s="306">
        <f>SUM(AG97,AT97)</f>
        <v>0</v>
      </c>
      <c r="AO97" s="307"/>
      <c r="AP97" s="307"/>
      <c r="AQ97" s="97" t="s">
        <v>84</v>
      </c>
      <c r="AR97" s="98"/>
      <c r="AS97" s="99">
        <v>0</v>
      </c>
      <c r="AT97" s="100">
        <f>ROUND(SUM(AV97:AW97),2)</f>
        <v>0</v>
      </c>
      <c r="AU97" s="101">
        <f>'SO 03 - Oprava hmoždinek ...'!P119</f>
        <v>0</v>
      </c>
      <c r="AV97" s="100">
        <f>'SO 03 - Oprava hmoždinek ...'!J33</f>
        <v>0</v>
      </c>
      <c r="AW97" s="100">
        <f>'SO 03 - Oprava hmoždinek ...'!J34</f>
        <v>0</v>
      </c>
      <c r="AX97" s="100">
        <f>'SO 03 - Oprava hmoždinek ...'!J35</f>
        <v>0</v>
      </c>
      <c r="AY97" s="100">
        <f>'SO 03 - Oprava hmoždinek ...'!J36</f>
        <v>0</v>
      </c>
      <c r="AZ97" s="100">
        <f>'SO 03 - Oprava hmoždinek ...'!F33</f>
        <v>0</v>
      </c>
      <c r="BA97" s="100">
        <f>'SO 03 - Oprava hmoždinek ...'!F34</f>
        <v>0</v>
      </c>
      <c r="BB97" s="100">
        <f>'SO 03 - Oprava hmoždinek ...'!F35</f>
        <v>0</v>
      </c>
      <c r="BC97" s="100">
        <f>'SO 03 - Oprava hmoždinek ...'!F36</f>
        <v>0</v>
      </c>
      <c r="BD97" s="102">
        <f>'SO 03 - Oprava hmoždinek ...'!F37</f>
        <v>0</v>
      </c>
      <c r="BT97" s="103" t="s">
        <v>85</v>
      </c>
      <c r="BV97" s="103" t="s">
        <v>79</v>
      </c>
      <c r="BW97" s="103" t="s">
        <v>93</v>
      </c>
      <c r="BX97" s="103" t="s">
        <v>5</v>
      </c>
      <c r="CL97" s="103" t="s">
        <v>1</v>
      </c>
      <c r="CM97" s="103" t="s">
        <v>87</v>
      </c>
    </row>
    <row r="98" spans="1:91" s="7" customFormat="1" ht="16.5" customHeight="1">
      <c r="A98" s="93" t="s">
        <v>81</v>
      </c>
      <c r="B98" s="94"/>
      <c r="C98" s="95"/>
      <c r="D98" s="308" t="s">
        <v>94</v>
      </c>
      <c r="E98" s="308"/>
      <c r="F98" s="308"/>
      <c r="G98" s="308"/>
      <c r="H98" s="308"/>
      <c r="I98" s="96"/>
      <c r="J98" s="308" t="s">
        <v>95</v>
      </c>
      <c r="K98" s="308"/>
      <c r="L98" s="308"/>
      <c r="M98" s="308"/>
      <c r="N98" s="308"/>
      <c r="O98" s="308"/>
      <c r="P98" s="308"/>
      <c r="Q98" s="308"/>
      <c r="R98" s="308"/>
      <c r="S98" s="308"/>
      <c r="T98" s="308"/>
      <c r="U98" s="308"/>
      <c r="V98" s="308"/>
      <c r="W98" s="308"/>
      <c r="X98" s="308"/>
      <c r="Y98" s="308"/>
      <c r="Z98" s="308"/>
      <c r="AA98" s="308"/>
      <c r="AB98" s="308"/>
      <c r="AC98" s="308"/>
      <c r="AD98" s="308"/>
      <c r="AE98" s="308"/>
      <c r="AF98" s="308"/>
      <c r="AG98" s="306">
        <f>'VON - Vedlejší a ostatní ...'!J30</f>
        <v>0</v>
      </c>
      <c r="AH98" s="307"/>
      <c r="AI98" s="307"/>
      <c r="AJ98" s="307"/>
      <c r="AK98" s="307"/>
      <c r="AL98" s="307"/>
      <c r="AM98" s="307"/>
      <c r="AN98" s="306">
        <f>SUM(AG98,AT98)</f>
        <v>0</v>
      </c>
      <c r="AO98" s="307"/>
      <c r="AP98" s="307"/>
      <c r="AQ98" s="97" t="s">
        <v>94</v>
      </c>
      <c r="AR98" s="98"/>
      <c r="AS98" s="104">
        <v>0</v>
      </c>
      <c r="AT98" s="105">
        <f>ROUND(SUM(AV98:AW98),2)</f>
        <v>0</v>
      </c>
      <c r="AU98" s="106">
        <f>'VON - Vedlejší a ostatní ...'!P117</f>
        <v>0</v>
      </c>
      <c r="AV98" s="105">
        <f>'VON - Vedlejší a ostatní ...'!J33</f>
        <v>0</v>
      </c>
      <c r="AW98" s="105">
        <f>'VON - Vedlejší a ostatní ...'!J34</f>
        <v>0</v>
      </c>
      <c r="AX98" s="105">
        <f>'VON - Vedlejší a ostatní ...'!J35</f>
        <v>0</v>
      </c>
      <c r="AY98" s="105">
        <f>'VON - Vedlejší a ostatní ...'!J36</f>
        <v>0</v>
      </c>
      <c r="AZ98" s="105">
        <f>'VON - Vedlejší a ostatní ...'!F33</f>
        <v>0</v>
      </c>
      <c r="BA98" s="105">
        <f>'VON - Vedlejší a ostatní ...'!F34</f>
        <v>0</v>
      </c>
      <c r="BB98" s="105">
        <f>'VON - Vedlejší a ostatní ...'!F35</f>
        <v>0</v>
      </c>
      <c r="BC98" s="105">
        <f>'VON - Vedlejší a ostatní ...'!F36</f>
        <v>0</v>
      </c>
      <c r="BD98" s="107">
        <f>'VON - Vedlejší a ostatní ...'!F37</f>
        <v>0</v>
      </c>
      <c r="BT98" s="103" t="s">
        <v>85</v>
      </c>
      <c r="BV98" s="103" t="s">
        <v>79</v>
      </c>
      <c r="BW98" s="103" t="s">
        <v>96</v>
      </c>
      <c r="BX98" s="103" t="s">
        <v>5</v>
      </c>
      <c r="CL98" s="103" t="s">
        <v>1</v>
      </c>
      <c r="CM98" s="103" t="s">
        <v>87</v>
      </c>
    </row>
    <row r="99" spans="1:91" s="2" customFormat="1" ht="30" customHeight="1">
      <c r="A99" s="34"/>
      <c r="B99" s="35"/>
      <c r="C99" s="36"/>
      <c r="D99" s="36"/>
      <c r="E99" s="36"/>
      <c r="F99" s="36"/>
      <c r="G99" s="36"/>
      <c r="H99" s="36"/>
      <c r="I99" s="36"/>
      <c r="J99" s="36"/>
      <c r="K99" s="36"/>
      <c r="L99" s="36"/>
      <c r="M99" s="36"/>
      <c r="N99" s="36"/>
      <c r="O99" s="36"/>
      <c r="P99" s="36"/>
      <c r="Q99" s="36"/>
      <c r="R99" s="36"/>
      <c r="S99" s="36"/>
      <c r="T99" s="36"/>
      <c r="U99" s="36"/>
      <c r="V99" s="36"/>
      <c r="W99" s="36"/>
      <c r="X99" s="36"/>
      <c r="Y99" s="36"/>
      <c r="Z99" s="36"/>
      <c r="AA99" s="36"/>
      <c r="AB99" s="36"/>
      <c r="AC99" s="36"/>
      <c r="AD99" s="36"/>
      <c r="AE99" s="36"/>
      <c r="AF99" s="36"/>
      <c r="AG99" s="36"/>
      <c r="AH99" s="36"/>
      <c r="AI99" s="36"/>
      <c r="AJ99" s="36"/>
      <c r="AK99" s="36"/>
      <c r="AL99" s="36"/>
      <c r="AM99" s="36"/>
      <c r="AN99" s="36"/>
      <c r="AO99" s="36"/>
      <c r="AP99" s="36"/>
      <c r="AQ99" s="36"/>
      <c r="AR99" s="39"/>
      <c r="AS99" s="34"/>
      <c r="AT99" s="34"/>
      <c r="AU99" s="34"/>
      <c r="AV99" s="34"/>
      <c r="AW99" s="34"/>
      <c r="AX99" s="34"/>
      <c r="AY99" s="34"/>
      <c r="AZ99" s="34"/>
      <c r="BA99" s="34"/>
      <c r="BB99" s="34"/>
      <c r="BC99" s="34"/>
      <c r="BD99" s="34"/>
      <c r="BE99" s="34"/>
    </row>
    <row r="100" spans="1:91" s="2" customFormat="1" ht="6.95" customHeight="1">
      <c r="A100" s="34"/>
      <c r="B100" s="54"/>
      <c r="C100" s="55"/>
      <c r="D100" s="55"/>
      <c r="E100" s="55"/>
      <c r="F100" s="55"/>
      <c r="G100" s="55"/>
      <c r="H100" s="55"/>
      <c r="I100" s="55"/>
      <c r="J100" s="55"/>
      <c r="K100" s="55"/>
      <c r="L100" s="55"/>
      <c r="M100" s="55"/>
      <c r="N100" s="55"/>
      <c r="O100" s="55"/>
      <c r="P100" s="55"/>
      <c r="Q100" s="55"/>
      <c r="R100" s="55"/>
      <c r="S100" s="55"/>
      <c r="T100" s="55"/>
      <c r="U100" s="55"/>
      <c r="V100" s="55"/>
      <c r="W100" s="55"/>
      <c r="X100" s="55"/>
      <c r="Y100" s="55"/>
      <c r="Z100" s="55"/>
      <c r="AA100" s="55"/>
      <c r="AB100" s="55"/>
      <c r="AC100" s="55"/>
      <c r="AD100" s="55"/>
      <c r="AE100" s="55"/>
      <c r="AF100" s="55"/>
      <c r="AG100" s="55"/>
      <c r="AH100" s="55"/>
      <c r="AI100" s="55"/>
      <c r="AJ100" s="55"/>
      <c r="AK100" s="55"/>
      <c r="AL100" s="55"/>
      <c r="AM100" s="55"/>
      <c r="AN100" s="55"/>
      <c r="AO100" s="55"/>
      <c r="AP100" s="55"/>
      <c r="AQ100" s="55"/>
      <c r="AR100" s="39"/>
      <c r="AS100" s="34"/>
      <c r="AT100" s="34"/>
      <c r="AU100" s="34"/>
      <c r="AV100" s="34"/>
      <c r="AW100" s="34"/>
      <c r="AX100" s="34"/>
      <c r="AY100" s="34"/>
      <c r="AZ100" s="34"/>
      <c r="BA100" s="34"/>
      <c r="BB100" s="34"/>
      <c r="BC100" s="34"/>
      <c r="BD100" s="34"/>
      <c r="BE100" s="34"/>
    </row>
  </sheetData>
  <sheetProtection algorithmName="SHA-512" hashValue="jaUy9erO9+SWKfPkbFkmXA34SEfjYkzKzx8hQCo6TG4HLxa17m0CTpz/+CeDyhlL10UhJ1VYWz+eTju6rokHjQ==" saltValue="LIBemnDarJoxxTZ/scDmC6O+M5zrmbsUe66eTSeA34w3nQx3738k2DdcCeWbMxW3137d+sSqdsAvn00t24AiEA==" spinCount="100000" sheet="1" objects="1" scenarios="1" formatColumns="0" formatRows="0"/>
  <mergeCells count="54">
    <mergeCell ref="AS89:AT91"/>
    <mergeCell ref="AM90:AP90"/>
    <mergeCell ref="C92:G92"/>
    <mergeCell ref="AG92:AM92"/>
    <mergeCell ref="I92:AF92"/>
    <mergeCell ref="AN92:AP92"/>
    <mergeCell ref="D95:H95"/>
    <mergeCell ref="AG95:AM95"/>
    <mergeCell ref="J95:AF95"/>
    <mergeCell ref="AN95:AP95"/>
    <mergeCell ref="D98:H98"/>
    <mergeCell ref="J98:AF98"/>
    <mergeCell ref="AG94:AM94"/>
    <mergeCell ref="AN94:AP94"/>
    <mergeCell ref="J96:AF96"/>
    <mergeCell ref="D96:H96"/>
    <mergeCell ref="AG96:AM96"/>
    <mergeCell ref="AN96:AP96"/>
    <mergeCell ref="AN97:AP97"/>
    <mergeCell ref="D97:H97"/>
    <mergeCell ref="J97:AF97"/>
    <mergeCell ref="AG97:AM97"/>
    <mergeCell ref="AK30:AO30"/>
    <mergeCell ref="L30:P30"/>
    <mergeCell ref="W30:AE30"/>
    <mergeCell ref="L31:P31"/>
    <mergeCell ref="AN98:AP98"/>
    <mergeCell ref="AG98:AM98"/>
    <mergeCell ref="L85:AO85"/>
    <mergeCell ref="AM87:AN87"/>
    <mergeCell ref="AM89:AP89"/>
    <mergeCell ref="AK26:AO26"/>
    <mergeCell ref="L28:P28"/>
    <mergeCell ref="W28:AE28"/>
    <mergeCell ref="AK28:AO28"/>
    <mergeCell ref="W29:AE29"/>
    <mergeCell ref="L29:P29"/>
    <mergeCell ref="AK29:AO29"/>
    <mergeCell ref="AR2:BE2"/>
    <mergeCell ref="AK33:AO33"/>
    <mergeCell ref="L33:P33"/>
    <mergeCell ref="W33:AE33"/>
    <mergeCell ref="AK35:AO35"/>
    <mergeCell ref="X35:AB35"/>
    <mergeCell ref="W31:AE31"/>
    <mergeCell ref="AK31:AO31"/>
    <mergeCell ref="AK32:AO32"/>
    <mergeCell ref="L32:P32"/>
    <mergeCell ref="W32:AE32"/>
    <mergeCell ref="BE5:BE34"/>
    <mergeCell ref="K5:AO5"/>
    <mergeCell ref="K6:AO6"/>
    <mergeCell ref="E14:AJ14"/>
    <mergeCell ref="E23:AN23"/>
  </mergeCells>
  <hyperlinks>
    <hyperlink ref="A95" location="'SO 01 - Oprava kolejí a v...'!C2" display="/"/>
    <hyperlink ref="A96" location="'SO 02 - Oprava GPK koleje...'!C2" display="/"/>
    <hyperlink ref="A97" location="'SO 03 - Oprava hmoždinek ...'!C2" display="/"/>
    <hyperlink ref="A98" location="'VON - Vedlejší a ostatní ...'!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980"/>
  <sheetViews>
    <sheetView showGridLines="0" topLeftCell="A757" workbookViewId="0">
      <selection activeCell="I770" sqref="I770:I841"/>
    </sheetView>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108"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56" s="1" customFormat="1" ht="36.950000000000003" customHeight="1">
      <c r="I2" s="108"/>
      <c r="L2" s="286"/>
      <c r="M2" s="286"/>
      <c r="N2" s="286"/>
      <c r="O2" s="286"/>
      <c r="P2" s="286"/>
      <c r="Q2" s="286"/>
      <c r="R2" s="286"/>
      <c r="S2" s="286"/>
      <c r="T2" s="286"/>
      <c r="U2" s="286"/>
      <c r="V2" s="286"/>
      <c r="AT2" s="17" t="s">
        <v>86</v>
      </c>
      <c r="AZ2" s="109" t="s">
        <v>97</v>
      </c>
      <c r="BA2" s="109" t="s">
        <v>1</v>
      </c>
      <c r="BB2" s="109" t="s">
        <v>1</v>
      </c>
      <c r="BC2" s="109" t="s">
        <v>98</v>
      </c>
      <c r="BD2" s="109" t="s">
        <v>87</v>
      </c>
    </row>
    <row r="3" spans="1:56" s="1" customFormat="1" ht="6.95" customHeight="1">
      <c r="B3" s="110"/>
      <c r="C3" s="111"/>
      <c r="D3" s="111"/>
      <c r="E3" s="111"/>
      <c r="F3" s="111"/>
      <c r="G3" s="111"/>
      <c r="H3" s="111"/>
      <c r="I3" s="112"/>
      <c r="J3" s="111"/>
      <c r="K3" s="111"/>
      <c r="L3" s="20"/>
      <c r="AT3" s="17" t="s">
        <v>87</v>
      </c>
      <c r="AZ3" s="109" t="s">
        <v>99</v>
      </c>
      <c r="BA3" s="109" t="s">
        <v>1</v>
      </c>
      <c r="BB3" s="109" t="s">
        <v>1</v>
      </c>
      <c r="BC3" s="109" t="s">
        <v>100</v>
      </c>
      <c r="BD3" s="109" t="s">
        <v>87</v>
      </c>
    </row>
    <row r="4" spans="1:56" s="1" customFormat="1" ht="24.95" customHeight="1">
      <c r="B4" s="20"/>
      <c r="D4" s="113" t="s">
        <v>101</v>
      </c>
      <c r="I4" s="108"/>
      <c r="L4" s="20"/>
      <c r="M4" s="114" t="s">
        <v>10</v>
      </c>
      <c r="AT4" s="17" t="s">
        <v>4</v>
      </c>
      <c r="AZ4" s="109" t="s">
        <v>102</v>
      </c>
      <c r="BA4" s="109" t="s">
        <v>1</v>
      </c>
      <c r="BB4" s="109" t="s">
        <v>1</v>
      </c>
      <c r="BC4" s="109" t="s">
        <v>103</v>
      </c>
      <c r="BD4" s="109" t="s">
        <v>87</v>
      </c>
    </row>
    <row r="5" spans="1:56" s="1" customFormat="1" ht="6.95" customHeight="1">
      <c r="B5" s="20"/>
      <c r="I5" s="108"/>
      <c r="L5" s="20"/>
      <c r="AZ5" s="109" t="s">
        <v>104</v>
      </c>
      <c r="BA5" s="109" t="s">
        <v>1</v>
      </c>
      <c r="BB5" s="109" t="s">
        <v>1</v>
      </c>
      <c r="BC5" s="109" t="s">
        <v>87</v>
      </c>
      <c r="BD5" s="109" t="s">
        <v>87</v>
      </c>
    </row>
    <row r="6" spans="1:56" s="1" customFormat="1" ht="12" customHeight="1">
      <c r="B6" s="20"/>
      <c r="D6" s="115" t="s">
        <v>16</v>
      </c>
      <c r="I6" s="108"/>
      <c r="L6" s="20"/>
      <c r="AZ6" s="109" t="s">
        <v>105</v>
      </c>
      <c r="BA6" s="109" t="s">
        <v>1</v>
      </c>
      <c r="BB6" s="109" t="s">
        <v>1</v>
      </c>
      <c r="BC6" s="109" t="s">
        <v>106</v>
      </c>
      <c r="BD6" s="109" t="s">
        <v>87</v>
      </c>
    </row>
    <row r="7" spans="1:56" s="1" customFormat="1" ht="16.5" customHeight="1">
      <c r="B7" s="20"/>
      <c r="E7" s="330" t="str">
        <f>'Rekapitulace stavby'!K6</f>
        <v>Oprava staničních kolejí v žst. Valašské Meziříčí</v>
      </c>
      <c r="F7" s="331"/>
      <c r="G7" s="331"/>
      <c r="H7" s="331"/>
      <c r="I7" s="108"/>
      <c r="L7" s="20"/>
      <c r="AZ7" s="109" t="s">
        <v>107</v>
      </c>
      <c r="BA7" s="109" t="s">
        <v>1</v>
      </c>
      <c r="BB7" s="109" t="s">
        <v>1</v>
      </c>
      <c r="BC7" s="109" t="s">
        <v>108</v>
      </c>
      <c r="BD7" s="109" t="s">
        <v>87</v>
      </c>
    </row>
    <row r="8" spans="1:56" s="2" customFormat="1" ht="12" customHeight="1">
      <c r="A8" s="34"/>
      <c r="B8" s="39"/>
      <c r="C8" s="34"/>
      <c r="D8" s="115" t="s">
        <v>109</v>
      </c>
      <c r="E8" s="34"/>
      <c r="F8" s="34"/>
      <c r="G8" s="34"/>
      <c r="H8" s="34"/>
      <c r="I8" s="116"/>
      <c r="J8" s="34"/>
      <c r="K8" s="34"/>
      <c r="L8" s="51"/>
      <c r="S8" s="34"/>
      <c r="T8" s="34"/>
      <c r="U8" s="34"/>
      <c r="V8" s="34"/>
      <c r="W8" s="34"/>
      <c r="X8" s="34"/>
      <c r="Y8" s="34"/>
      <c r="Z8" s="34"/>
      <c r="AA8" s="34"/>
      <c r="AB8" s="34"/>
      <c r="AC8" s="34"/>
      <c r="AD8" s="34"/>
      <c r="AE8" s="34"/>
      <c r="AZ8" s="109" t="s">
        <v>110</v>
      </c>
      <c r="BA8" s="109" t="s">
        <v>1</v>
      </c>
      <c r="BB8" s="109" t="s">
        <v>1</v>
      </c>
      <c r="BC8" s="109" t="s">
        <v>111</v>
      </c>
      <c r="BD8" s="109" t="s">
        <v>87</v>
      </c>
    </row>
    <row r="9" spans="1:56" s="2" customFormat="1" ht="16.5" customHeight="1">
      <c r="A9" s="34"/>
      <c r="B9" s="39"/>
      <c r="C9" s="34"/>
      <c r="D9" s="34"/>
      <c r="E9" s="332" t="s">
        <v>112</v>
      </c>
      <c r="F9" s="333"/>
      <c r="G9" s="333"/>
      <c r="H9" s="333"/>
      <c r="I9" s="116"/>
      <c r="J9" s="34"/>
      <c r="K9" s="34"/>
      <c r="L9" s="51"/>
      <c r="S9" s="34"/>
      <c r="T9" s="34"/>
      <c r="U9" s="34"/>
      <c r="V9" s="34"/>
      <c r="W9" s="34"/>
      <c r="X9" s="34"/>
      <c r="Y9" s="34"/>
      <c r="Z9" s="34"/>
      <c r="AA9" s="34"/>
      <c r="AB9" s="34"/>
      <c r="AC9" s="34"/>
      <c r="AD9" s="34"/>
      <c r="AE9" s="34"/>
      <c r="AZ9" s="109" t="s">
        <v>113</v>
      </c>
      <c r="BA9" s="109" t="s">
        <v>1</v>
      </c>
      <c r="BB9" s="109" t="s">
        <v>1</v>
      </c>
      <c r="BC9" s="109" t="s">
        <v>114</v>
      </c>
      <c r="BD9" s="109" t="s">
        <v>87</v>
      </c>
    </row>
    <row r="10" spans="1:56" s="2" customFormat="1">
      <c r="A10" s="34"/>
      <c r="B10" s="39"/>
      <c r="C10" s="34"/>
      <c r="D10" s="34"/>
      <c r="E10" s="34"/>
      <c r="F10" s="34"/>
      <c r="G10" s="34"/>
      <c r="H10" s="34"/>
      <c r="I10" s="116"/>
      <c r="J10" s="34"/>
      <c r="K10" s="34"/>
      <c r="L10" s="51"/>
      <c r="S10" s="34"/>
      <c r="T10" s="34"/>
      <c r="U10" s="34"/>
      <c r="V10" s="34"/>
      <c r="W10" s="34"/>
      <c r="X10" s="34"/>
      <c r="Y10" s="34"/>
      <c r="Z10" s="34"/>
      <c r="AA10" s="34"/>
      <c r="AB10" s="34"/>
      <c r="AC10" s="34"/>
      <c r="AD10" s="34"/>
      <c r="AE10" s="34"/>
      <c r="AZ10" s="109" t="s">
        <v>115</v>
      </c>
      <c r="BA10" s="109" t="s">
        <v>1</v>
      </c>
      <c r="BB10" s="109" t="s">
        <v>1</v>
      </c>
      <c r="BC10" s="109" t="s">
        <v>116</v>
      </c>
      <c r="BD10" s="109" t="s">
        <v>87</v>
      </c>
    </row>
    <row r="11" spans="1:56" s="2" customFormat="1" ht="12" customHeight="1">
      <c r="A11" s="34"/>
      <c r="B11" s="39"/>
      <c r="C11" s="34"/>
      <c r="D11" s="115" t="s">
        <v>18</v>
      </c>
      <c r="E11" s="34"/>
      <c r="F11" s="117" t="s">
        <v>1</v>
      </c>
      <c r="G11" s="34"/>
      <c r="H11" s="34"/>
      <c r="I11" s="118" t="s">
        <v>19</v>
      </c>
      <c r="J11" s="117" t="s">
        <v>1</v>
      </c>
      <c r="K11" s="34"/>
      <c r="L11" s="51"/>
      <c r="S11" s="34"/>
      <c r="T11" s="34"/>
      <c r="U11" s="34"/>
      <c r="V11" s="34"/>
      <c r="W11" s="34"/>
      <c r="X11" s="34"/>
      <c r="Y11" s="34"/>
      <c r="Z11" s="34"/>
      <c r="AA11" s="34"/>
      <c r="AB11" s="34"/>
      <c r="AC11" s="34"/>
      <c r="AD11" s="34"/>
      <c r="AE11" s="34"/>
      <c r="AZ11" s="109" t="s">
        <v>117</v>
      </c>
      <c r="BA11" s="109" t="s">
        <v>1</v>
      </c>
      <c r="BB11" s="109" t="s">
        <v>1</v>
      </c>
      <c r="BC11" s="109" t="s">
        <v>118</v>
      </c>
      <c r="BD11" s="109" t="s">
        <v>87</v>
      </c>
    </row>
    <row r="12" spans="1:56" s="2" customFormat="1" ht="12" customHeight="1">
      <c r="A12" s="34"/>
      <c r="B12" s="39"/>
      <c r="C12" s="34"/>
      <c r="D12" s="115" t="s">
        <v>20</v>
      </c>
      <c r="E12" s="34"/>
      <c r="F12" s="117" t="s">
        <v>21</v>
      </c>
      <c r="G12" s="34"/>
      <c r="H12" s="34"/>
      <c r="I12" s="118" t="s">
        <v>22</v>
      </c>
      <c r="J12" s="119">
        <f>'Rekapitulace stavby'!AN8</f>
        <v>0</v>
      </c>
      <c r="K12" s="34"/>
      <c r="L12" s="51"/>
      <c r="S12" s="34"/>
      <c r="T12" s="34"/>
      <c r="U12" s="34"/>
      <c r="V12" s="34"/>
      <c r="W12" s="34"/>
      <c r="X12" s="34"/>
      <c r="Y12" s="34"/>
      <c r="Z12" s="34"/>
      <c r="AA12" s="34"/>
      <c r="AB12" s="34"/>
      <c r="AC12" s="34"/>
      <c r="AD12" s="34"/>
      <c r="AE12" s="34"/>
      <c r="AZ12" s="109" t="s">
        <v>119</v>
      </c>
      <c r="BA12" s="109" t="s">
        <v>1</v>
      </c>
      <c r="BB12" s="109" t="s">
        <v>1</v>
      </c>
      <c r="BC12" s="109" t="s">
        <v>120</v>
      </c>
      <c r="BD12" s="109" t="s">
        <v>87</v>
      </c>
    </row>
    <row r="13" spans="1:56" s="2" customFormat="1" ht="10.9" customHeight="1">
      <c r="A13" s="34"/>
      <c r="B13" s="39"/>
      <c r="C13" s="34"/>
      <c r="D13" s="34"/>
      <c r="E13" s="34"/>
      <c r="F13" s="34"/>
      <c r="G13" s="34"/>
      <c r="H13" s="34"/>
      <c r="I13" s="116"/>
      <c r="J13" s="34"/>
      <c r="K13" s="34"/>
      <c r="L13" s="51"/>
      <c r="S13" s="34"/>
      <c r="T13" s="34"/>
      <c r="U13" s="34"/>
      <c r="V13" s="34"/>
      <c r="W13" s="34"/>
      <c r="X13" s="34"/>
      <c r="Y13" s="34"/>
      <c r="Z13" s="34"/>
      <c r="AA13" s="34"/>
      <c r="AB13" s="34"/>
      <c r="AC13" s="34"/>
      <c r="AD13" s="34"/>
      <c r="AE13" s="34"/>
      <c r="AZ13" s="109" t="s">
        <v>121</v>
      </c>
      <c r="BA13" s="109" t="s">
        <v>1</v>
      </c>
      <c r="BB13" s="109" t="s">
        <v>1</v>
      </c>
      <c r="BC13" s="109" t="s">
        <v>122</v>
      </c>
      <c r="BD13" s="109" t="s">
        <v>87</v>
      </c>
    </row>
    <row r="14" spans="1:56" s="2" customFormat="1" ht="12" customHeight="1">
      <c r="A14" s="34"/>
      <c r="B14" s="39"/>
      <c r="C14" s="34"/>
      <c r="D14" s="115" t="s">
        <v>23</v>
      </c>
      <c r="E14" s="34"/>
      <c r="F14" s="34"/>
      <c r="G14" s="34"/>
      <c r="H14" s="34"/>
      <c r="I14" s="118" t="s">
        <v>24</v>
      </c>
      <c r="J14" s="117" t="s">
        <v>25</v>
      </c>
      <c r="K14" s="34"/>
      <c r="L14" s="51"/>
      <c r="S14" s="34"/>
      <c r="T14" s="34"/>
      <c r="U14" s="34"/>
      <c r="V14" s="34"/>
      <c r="W14" s="34"/>
      <c r="X14" s="34"/>
      <c r="Y14" s="34"/>
      <c r="Z14" s="34"/>
      <c r="AA14" s="34"/>
      <c r="AB14" s="34"/>
      <c r="AC14" s="34"/>
      <c r="AD14" s="34"/>
      <c r="AE14" s="34"/>
    </row>
    <row r="15" spans="1:56" s="2" customFormat="1" ht="18" customHeight="1">
      <c r="A15" s="34"/>
      <c r="B15" s="39"/>
      <c r="C15" s="34"/>
      <c r="D15" s="34"/>
      <c r="E15" s="117" t="s">
        <v>26</v>
      </c>
      <c r="F15" s="34"/>
      <c r="G15" s="34"/>
      <c r="H15" s="34"/>
      <c r="I15" s="118" t="s">
        <v>27</v>
      </c>
      <c r="J15" s="117" t="s">
        <v>28</v>
      </c>
      <c r="K15" s="34"/>
      <c r="L15" s="51"/>
      <c r="S15" s="34"/>
      <c r="T15" s="34"/>
      <c r="U15" s="34"/>
      <c r="V15" s="34"/>
      <c r="W15" s="34"/>
      <c r="X15" s="34"/>
      <c r="Y15" s="34"/>
      <c r="Z15" s="34"/>
      <c r="AA15" s="34"/>
      <c r="AB15" s="34"/>
      <c r="AC15" s="34"/>
      <c r="AD15" s="34"/>
      <c r="AE15" s="34"/>
    </row>
    <row r="16" spans="1:56" s="2" customFormat="1" ht="6.95" customHeight="1">
      <c r="A16" s="34"/>
      <c r="B16" s="39"/>
      <c r="C16" s="34"/>
      <c r="D16" s="34"/>
      <c r="E16" s="34"/>
      <c r="F16" s="34"/>
      <c r="G16" s="34"/>
      <c r="H16" s="34"/>
      <c r="I16" s="116"/>
      <c r="J16" s="34"/>
      <c r="K16" s="34"/>
      <c r="L16" s="51"/>
      <c r="S16" s="34"/>
      <c r="T16" s="34"/>
      <c r="U16" s="34"/>
      <c r="V16" s="34"/>
      <c r="W16" s="34"/>
      <c r="X16" s="34"/>
      <c r="Y16" s="34"/>
      <c r="Z16" s="34"/>
      <c r="AA16" s="34"/>
      <c r="AB16" s="34"/>
      <c r="AC16" s="34"/>
      <c r="AD16" s="34"/>
      <c r="AE16" s="34"/>
    </row>
    <row r="17" spans="1:31" s="2" customFormat="1" ht="12" customHeight="1">
      <c r="A17" s="34"/>
      <c r="B17" s="39"/>
      <c r="C17" s="34"/>
      <c r="D17" s="115" t="s">
        <v>29</v>
      </c>
      <c r="E17" s="34"/>
      <c r="F17" s="34"/>
      <c r="G17" s="34"/>
      <c r="H17" s="34"/>
      <c r="I17" s="118" t="s">
        <v>24</v>
      </c>
      <c r="J17" s="30" t="str">
        <f>'Rekapitulace stavby'!AN13</f>
        <v>Vyplň údaj</v>
      </c>
      <c r="K17" s="34"/>
      <c r="L17" s="51"/>
      <c r="S17" s="34"/>
      <c r="T17" s="34"/>
      <c r="U17" s="34"/>
      <c r="V17" s="34"/>
      <c r="W17" s="34"/>
      <c r="X17" s="34"/>
      <c r="Y17" s="34"/>
      <c r="Z17" s="34"/>
      <c r="AA17" s="34"/>
      <c r="AB17" s="34"/>
      <c r="AC17" s="34"/>
      <c r="AD17" s="34"/>
      <c r="AE17" s="34"/>
    </row>
    <row r="18" spans="1:31" s="2" customFormat="1" ht="18" customHeight="1">
      <c r="A18" s="34"/>
      <c r="B18" s="39"/>
      <c r="C18" s="34"/>
      <c r="D18" s="34"/>
      <c r="E18" s="334" t="str">
        <f>'Rekapitulace stavby'!E14</f>
        <v>Vyplň údaj</v>
      </c>
      <c r="F18" s="335"/>
      <c r="G18" s="335"/>
      <c r="H18" s="335"/>
      <c r="I18" s="118" t="s">
        <v>27</v>
      </c>
      <c r="J18" s="30" t="str">
        <f>'Rekapitulace stavby'!AN14</f>
        <v>Vyplň údaj</v>
      </c>
      <c r="K18" s="34"/>
      <c r="L18" s="51"/>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116"/>
      <c r="J19" s="34"/>
      <c r="K19" s="34"/>
      <c r="L19" s="51"/>
      <c r="S19" s="34"/>
      <c r="T19" s="34"/>
      <c r="U19" s="34"/>
      <c r="V19" s="34"/>
      <c r="W19" s="34"/>
      <c r="X19" s="34"/>
      <c r="Y19" s="34"/>
      <c r="Z19" s="34"/>
      <c r="AA19" s="34"/>
      <c r="AB19" s="34"/>
      <c r="AC19" s="34"/>
      <c r="AD19" s="34"/>
      <c r="AE19" s="34"/>
    </row>
    <row r="20" spans="1:31" s="2" customFormat="1" ht="12" customHeight="1">
      <c r="A20" s="34"/>
      <c r="B20" s="39"/>
      <c r="C20" s="34"/>
      <c r="D20" s="115" t="s">
        <v>31</v>
      </c>
      <c r="E20" s="34"/>
      <c r="F20" s="34"/>
      <c r="G20" s="34"/>
      <c r="H20" s="34"/>
      <c r="I20" s="118" t="s">
        <v>24</v>
      </c>
      <c r="J20" s="117" t="str">
        <f>IF('Rekapitulace stavby'!AN16="","",'Rekapitulace stavby'!AN16)</f>
        <v/>
      </c>
      <c r="K20" s="34"/>
      <c r="L20" s="51"/>
      <c r="S20" s="34"/>
      <c r="T20" s="34"/>
      <c r="U20" s="34"/>
      <c r="V20" s="34"/>
      <c r="W20" s="34"/>
      <c r="X20" s="34"/>
      <c r="Y20" s="34"/>
      <c r="Z20" s="34"/>
      <c r="AA20" s="34"/>
      <c r="AB20" s="34"/>
      <c r="AC20" s="34"/>
      <c r="AD20" s="34"/>
      <c r="AE20" s="34"/>
    </row>
    <row r="21" spans="1:31" s="2" customFormat="1" ht="18" customHeight="1">
      <c r="A21" s="34"/>
      <c r="B21" s="39"/>
      <c r="C21" s="34"/>
      <c r="D21" s="34"/>
      <c r="E21" s="117" t="str">
        <f>IF('Rekapitulace stavby'!E17="","",'Rekapitulace stavby'!E17)</f>
        <v xml:space="preserve"> </v>
      </c>
      <c r="F21" s="34"/>
      <c r="G21" s="34"/>
      <c r="H21" s="34"/>
      <c r="I21" s="118" t="s">
        <v>27</v>
      </c>
      <c r="J21" s="117" t="str">
        <f>IF('Rekapitulace stavby'!AN17="","",'Rekapitulace stavby'!AN17)</f>
        <v/>
      </c>
      <c r="K21" s="34"/>
      <c r="L21" s="51"/>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116"/>
      <c r="J22" s="34"/>
      <c r="K22" s="34"/>
      <c r="L22" s="51"/>
      <c r="S22" s="34"/>
      <c r="T22" s="34"/>
      <c r="U22" s="34"/>
      <c r="V22" s="34"/>
      <c r="W22" s="34"/>
      <c r="X22" s="34"/>
      <c r="Y22" s="34"/>
      <c r="Z22" s="34"/>
      <c r="AA22" s="34"/>
      <c r="AB22" s="34"/>
      <c r="AC22" s="34"/>
      <c r="AD22" s="34"/>
      <c r="AE22" s="34"/>
    </row>
    <row r="23" spans="1:31" s="2" customFormat="1" ht="12" customHeight="1">
      <c r="A23" s="34"/>
      <c r="B23" s="39"/>
      <c r="C23" s="34"/>
      <c r="D23" s="115" t="s">
        <v>34</v>
      </c>
      <c r="E23" s="34"/>
      <c r="F23" s="34"/>
      <c r="G23" s="34"/>
      <c r="H23" s="34"/>
      <c r="I23" s="118" t="s">
        <v>24</v>
      </c>
      <c r="J23" s="117" t="s">
        <v>1</v>
      </c>
      <c r="K23" s="34"/>
      <c r="L23" s="51"/>
      <c r="S23" s="34"/>
      <c r="T23" s="34"/>
      <c r="U23" s="34"/>
      <c r="V23" s="34"/>
      <c r="W23" s="34"/>
      <c r="X23" s="34"/>
      <c r="Y23" s="34"/>
      <c r="Z23" s="34"/>
      <c r="AA23" s="34"/>
      <c r="AB23" s="34"/>
      <c r="AC23" s="34"/>
      <c r="AD23" s="34"/>
      <c r="AE23" s="34"/>
    </row>
    <row r="24" spans="1:31" s="2" customFormat="1" ht="18" customHeight="1">
      <c r="A24" s="34"/>
      <c r="B24" s="39"/>
      <c r="C24" s="34"/>
      <c r="D24" s="34"/>
      <c r="E24" s="117" t="s">
        <v>35</v>
      </c>
      <c r="F24" s="34"/>
      <c r="G24" s="34"/>
      <c r="H24" s="34"/>
      <c r="I24" s="118" t="s">
        <v>27</v>
      </c>
      <c r="J24" s="117" t="s">
        <v>1</v>
      </c>
      <c r="K24" s="34"/>
      <c r="L24" s="51"/>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116"/>
      <c r="J25" s="34"/>
      <c r="K25" s="34"/>
      <c r="L25" s="51"/>
      <c r="S25" s="34"/>
      <c r="T25" s="34"/>
      <c r="U25" s="34"/>
      <c r="V25" s="34"/>
      <c r="W25" s="34"/>
      <c r="X25" s="34"/>
      <c r="Y25" s="34"/>
      <c r="Z25" s="34"/>
      <c r="AA25" s="34"/>
      <c r="AB25" s="34"/>
      <c r="AC25" s="34"/>
      <c r="AD25" s="34"/>
      <c r="AE25" s="34"/>
    </row>
    <row r="26" spans="1:31" s="2" customFormat="1" ht="12" customHeight="1">
      <c r="A26" s="34"/>
      <c r="B26" s="39"/>
      <c r="C26" s="34"/>
      <c r="D26" s="115" t="s">
        <v>36</v>
      </c>
      <c r="E26" s="34"/>
      <c r="F26" s="34"/>
      <c r="G26" s="34"/>
      <c r="H26" s="34"/>
      <c r="I26" s="116"/>
      <c r="J26" s="34"/>
      <c r="K26" s="34"/>
      <c r="L26" s="51"/>
      <c r="S26" s="34"/>
      <c r="T26" s="34"/>
      <c r="U26" s="34"/>
      <c r="V26" s="34"/>
      <c r="W26" s="34"/>
      <c r="X26" s="34"/>
      <c r="Y26" s="34"/>
      <c r="Z26" s="34"/>
      <c r="AA26" s="34"/>
      <c r="AB26" s="34"/>
      <c r="AC26" s="34"/>
      <c r="AD26" s="34"/>
      <c r="AE26" s="34"/>
    </row>
    <row r="27" spans="1:31" s="8" customFormat="1" ht="16.5" customHeight="1">
      <c r="A27" s="120"/>
      <c r="B27" s="121"/>
      <c r="C27" s="120"/>
      <c r="D27" s="120"/>
      <c r="E27" s="336" t="s">
        <v>1</v>
      </c>
      <c r="F27" s="336"/>
      <c r="G27" s="336"/>
      <c r="H27" s="336"/>
      <c r="I27" s="122"/>
      <c r="J27" s="120"/>
      <c r="K27" s="120"/>
      <c r="L27" s="123"/>
      <c r="S27" s="120"/>
      <c r="T27" s="120"/>
      <c r="U27" s="120"/>
      <c r="V27" s="120"/>
      <c r="W27" s="120"/>
      <c r="X27" s="120"/>
      <c r="Y27" s="120"/>
      <c r="Z27" s="120"/>
      <c r="AA27" s="120"/>
      <c r="AB27" s="120"/>
      <c r="AC27" s="120"/>
      <c r="AD27" s="120"/>
      <c r="AE27" s="120"/>
    </row>
    <row r="28" spans="1:31" s="2" customFormat="1" ht="6.95" customHeight="1">
      <c r="A28" s="34"/>
      <c r="B28" s="39"/>
      <c r="C28" s="34"/>
      <c r="D28" s="34"/>
      <c r="E28" s="34"/>
      <c r="F28" s="34"/>
      <c r="G28" s="34"/>
      <c r="H28" s="34"/>
      <c r="I28" s="116"/>
      <c r="J28" s="34"/>
      <c r="K28" s="34"/>
      <c r="L28" s="51"/>
      <c r="S28" s="34"/>
      <c r="T28" s="34"/>
      <c r="U28" s="34"/>
      <c r="V28" s="34"/>
      <c r="W28" s="34"/>
      <c r="X28" s="34"/>
      <c r="Y28" s="34"/>
      <c r="Z28" s="34"/>
      <c r="AA28" s="34"/>
      <c r="AB28" s="34"/>
      <c r="AC28" s="34"/>
      <c r="AD28" s="34"/>
      <c r="AE28" s="34"/>
    </row>
    <row r="29" spans="1:31" s="2" customFormat="1" ht="6.95" customHeight="1">
      <c r="A29" s="34"/>
      <c r="B29" s="39"/>
      <c r="C29" s="34"/>
      <c r="D29" s="124"/>
      <c r="E29" s="124"/>
      <c r="F29" s="124"/>
      <c r="G29" s="124"/>
      <c r="H29" s="124"/>
      <c r="I29" s="125"/>
      <c r="J29" s="124"/>
      <c r="K29" s="124"/>
      <c r="L29" s="51"/>
      <c r="S29" s="34"/>
      <c r="T29" s="34"/>
      <c r="U29" s="34"/>
      <c r="V29" s="34"/>
      <c r="W29" s="34"/>
      <c r="X29" s="34"/>
      <c r="Y29" s="34"/>
      <c r="Z29" s="34"/>
      <c r="AA29" s="34"/>
      <c r="AB29" s="34"/>
      <c r="AC29" s="34"/>
      <c r="AD29" s="34"/>
      <c r="AE29" s="34"/>
    </row>
    <row r="30" spans="1:31" s="2" customFormat="1" ht="25.35" customHeight="1">
      <c r="A30" s="34"/>
      <c r="B30" s="39"/>
      <c r="C30" s="34"/>
      <c r="D30" s="126" t="s">
        <v>37</v>
      </c>
      <c r="E30" s="34"/>
      <c r="F30" s="34"/>
      <c r="G30" s="34"/>
      <c r="H30" s="34"/>
      <c r="I30" s="116"/>
      <c r="J30" s="127">
        <f>ROUND(J122, 2)</f>
        <v>855061</v>
      </c>
      <c r="K30" s="34"/>
      <c r="L30" s="51"/>
      <c r="S30" s="34"/>
      <c r="T30" s="34"/>
      <c r="U30" s="34"/>
      <c r="V30" s="34"/>
      <c r="W30" s="34"/>
      <c r="X30" s="34"/>
      <c r="Y30" s="34"/>
      <c r="Z30" s="34"/>
      <c r="AA30" s="34"/>
      <c r="AB30" s="34"/>
      <c r="AC30" s="34"/>
      <c r="AD30" s="34"/>
      <c r="AE30" s="34"/>
    </row>
    <row r="31" spans="1:31" s="2" customFormat="1" ht="6.95" customHeight="1">
      <c r="A31" s="34"/>
      <c r="B31" s="39"/>
      <c r="C31" s="34"/>
      <c r="D31" s="124"/>
      <c r="E31" s="124"/>
      <c r="F31" s="124"/>
      <c r="G31" s="124"/>
      <c r="H31" s="124"/>
      <c r="I31" s="125"/>
      <c r="J31" s="124"/>
      <c r="K31" s="124"/>
      <c r="L31" s="51"/>
      <c r="S31" s="34"/>
      <c r="T31" s="34"/>
      <c r="U31" s="34"/>
      <c r="V31" s="34"/>
      <c r="W31" s="34"/>
      <c r="X31" s="34"/>
      <c r="Y31" s="34"/>
      <c r="Z31" s="34"/>
      <c r="AA31" s="34"/>
      <c r="AB31" s="34"/>
      <c r="AC31" s="34"/>
      <c r="AD31" s="34"/>
      <c r="AE31" s="34"/>
    </row>
    <row r="32" spans="1:31" s="2" customFormat="1" ht="14.45" customHeight="1">
      <c r="A32" s="34"/>
      <c r="B32" s="39"/>
      <c r="C32" s="34"/>
      <c r="D32" s="34"/>
      <c r="E32" s="34"/>
      <c r="F32" s="128" t="s">
        <v>39</v>
      </c>
      <c r="G32" s="34"/>
      <c r="H32" s="34"/>
      <c r="I32" s="129" t="s">
        <v>38</v>
      </c>
      <c r="J32" s="128" t="s">
        <v>40</v>
      </c>
      <c r="K32" s="34"/>
      <c r="L32" s="51"/>
      <c r="S32" s="34"/>
      <c r="T32" s="34"/>
      <c r="U32" s="34"/>
      <c r="V32" s="34"/>
      <c r="W32" s="34"/>
      <c r="X32" s="34"/>
      <c r="Y32" s="34"/>
      <c r="Z32" s="34"/>
      <c r="AA32" s="34"/>
      <c r="AB32" s="34"/>
      <c r="AC32" s="34"/>
      <c r="AD32" s="34"/>
      <c r="AE32" s="34"/>
    </row>
    <row r="33" spans="1:31" s="2" customFormat="1" ht="14.45" customHeight="1">
      <c r="A33" s="34"/>
      <c r="B33" s="39"/>
      <c r="C33" s="34"/>
      <c r="D33" s="130" t="s">
        <v>41</v>
      </c>
      <c r="E33" s="115" t="s">
        <v>42</v>
      </c>
      <c r="F33" s="131">
        <f>ROUND((SUM(BE122:BE979)),  2)</f>
        <v>855061</v>
      </c>
      <c r="G33" s="34"/>
      <c r="H33" s="34"/>
      <c r="I33" s="132">
        <v>0.21</v>
      </c>
      <c r="J33" s="131">
        <f>ROUND(((SUM(BE122:BE979))*I33),  2)</f>
        <v>179562.81</v>
      </c>
      <c r="K33" s="34"/>
      <c r="L33" s="51"/>
      <c r="S33" s="34"/>
      <c r="T33" s="34"/>
      <c r="U33" s="34"/>
      <c r="V33" s="34"/>
      <c r="W33" s="34"/>
      <c r="X33" s="34"/>
      <c r="Y33" s="34"/>
      <c r="Z33" s="34"/>
      <c r="AA33" s="34"/>
      <c r="AB33" s="34"/>
      <c r="AC33" s="34"/>
      <c r="AD33" s="34"/>
      <c r="AE33" s="34"/>
    </row>
    <row r="34" spans="1:31" s="2" customFormat="1" ht="14.45" customHeight="1">
      <c r="A34" s="34"/>
      <c r="B34" s="39"/>
      <c r="C34" s="34"/>
      <c r="D34" s="34"/>
      <c r="E34" s="115" t="s">
        <v>43</v>
      </c>
      <c r="F34" s="131">
        <f>ROUND((SUM(BF122:BF979)),  2)</f>
        <v>0</v>
      </c>
      <c r="G34" s="34"/>
      <c r="H34" s="34"/>
      <c r="I34" s="132">
        <v>0.15</v>
      </c>
      <c r="J34" s="131">
        <f>ROUND(((SUM(BF122:BF979))*I34),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5" t="s">
        <v>44</v>
      </c>
      <c r="F35" s="131">
        <f>ROUND((SUM(BG122:BG979)),  2)</f>
        <v>0</v>
      </c>
      <c r="G35" s="34"/>
      <c r="H35" s="34"/>
      <c r="I35" s="132">
        <v>0.21</v>
      </c>
      <c r="J35" s="131">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5" t="s">
        <v>45</v>
      </c>
      <c r="F36" s="131">
        <f>ROUND((SUM(BH122:BH979)),  2)</f>
        <v>0</v>
      </c>
      <c r="G36" s="34"/>
      <c r="H36" s="34"/>
      <c r="I36" s="132">
        <v>0.15</v>
      </c>
      <c r="J36" s="131">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5" t="s">
        <v>46</v>
      </c>
      <c r="F37" s="131">
        <f>ROUND((SUM(BI122:BI979)),  2)</f>
        <v>0</v>
      </c>
      <c r="G37" s="34"/>
      <c r="H37" s="34"/>
      <c r="I37" s="132">
        <v>0</v>
      </c>
      <c r="J37" s="131">
        <f>0</f>
        <v>0</v>
      </c>
      <c r="K37" s="34"/>
      <c r="L37" s="51"/>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116"/>
      <c r="J38" s="34"/>
      <c r="K38" s="34"/>
      <c r="L38" s="51"/>
      <c r="S38" s="34"/>
      <c r="T38" s="34"/>
      <c r="U38" s="34"/>
      <c r="V38" s="34"/>
      <c r="W38" s="34"/>
      <c r="X38" s="34"/>
      <c r="Y38" s="34"/>
      <c r="Z38" s="34"/>
      <c r="AA38" s="34"/>
      <c r="AB38" s="34"/>
      <c r="AC38" s="34"/>
      <c r="AD38" s="34"/>
      <c r="AE38" s="34"/>
    </row>
    <row r="39" spans="1:31" s="2" customFormat="1" ht="25.35" customHeight="1">
      <c r="A39" s="34"/>
      <c r="B39" s="39"/>
      <c r="C39" s="133"/>
      <c r="D39" s="134" t="s">
        <v>47</v>
      </c>
      <c r="E39" s="135"/>
      <c r="F39" s="135"/>
      <c r="G39" s="136" t="s">
        <v>48</v>
      </c>
      <c r="H39" s="137" t="s">
        <v>49</v>
      </c>
      <c r="I39" s="138"/>
      <c r="J39" s="139">
        <f>SUM(J30:J37)</f>
        <v>1034623.81</v>
      </c>
      <c r="K39" s="140"/>
      <c r="L39" s="51"/>
      <c r="S39" s="34"/>
      <c r="T39" s="34"/>
      <c r="U39" s="34"/>
      <c r="V39" s="34"/>
      <c r="W39" s="34"/>
      <c r="X39" s="34"/>
      <c r="Y39" s="34"/>
      <c r="Z39" s="34"/>
      <c r="AA39" s="34"/>
      <c r="AB39" s="34"/>
      <c r="AC39" s="34"/>
      <c r="AD39" s="34"/>
      <c r="AE39" s="34"/>
    </row>
    <row r="40" spans="1:31" s="2" customFormat="1" ht="14.45" customHeight="1">
      <c r="A40" s="34"/>
      <c r="B40" s="39"/>
      <c r="C40" s="34"/>
      <c r="D40" s="34"/>
      <c r="E40" s="34"/>
      <c r="F40" s="34"/>
      <c r="G40" s="34"/>
      <c r="H40" s="34"/>
      <c r="I40" s="116"/>
      <c r="J40" s="34"/>
      <c r="K40" s="34"/>
      <c r="L40" s="51"/>
      <c r="S40" s="34"/>
      <c r="T40" s="34"/>
      <c r="U40" s="34"/>
      <c r="V40" s="34"/>
      <c r="W40" s="34"/>
      <c r="X40" s="34"/>
      <c r="Y40" s="34"/>
      <c r="Z40" s="34"/>
      <c r="AA40" s="34"/>
      <c r="AB40" s="34"/>
      <c r="AC40" s="34"/>
      <c r="AD40" s="34"/>
      <c r="AE40" s="34"/>
    </row>
    <row r="41" spans="1:31" s="1" customFormat="1" ht="14.45" customHeight="1">
      <c r="B41" s="20"/>
      <c r="I41" s="108"/>
      <c r="L41" s="20"/>
    </row>
    <row r="42" spans="1:31" s="1" customFormat="1" ht="14.45" customHeight="1">
      <c r="B42" s="20"/>
      <c r="I42" s="108"/>
      <c r="L42" s="20"/>
    </row>
    <row r="43" spans="1:31" s="1" customFormat="1" ht="14.45" customHeight="1">
      <c r="B43" s="20"/>
      <c r="I43" s="108"/>
      <c r="L43" s="20"/>
    </row>
    <row r="44" spans="1:31" s="1" customFormat="1" ht="14.45" customHeight="1">
      <c r="B44" s="20"/>
      <c r="I44" s="108"/>
      <c r="L44" s="20"/>
    </row>
    <row r="45" spans="1:31" s="1" customFormat="1" ht="14.45" customHeight="1">
      <c r="B45" s="20"/>
      <c r="I45" s="108"/>
      <c r="L45" s="20"/>
    </row>
    <row r="46" spans="1:31" s="1" customFormat="1" ht="14.45" customHeight="1">
      <c r="B46" s="20"/>
      <c r="I46" s="108"/>
      <c r="L46" s="20"/>
    </row>
    <row r="47" spans="1:31" s="1" customFormat="1" ht="14.45" customHeight="1">
      <c r="B47" s="20"/>
      <c r="I47" s="108"/>
      <c r="L47" s="20"/>
    </row>
    <row r="48" spans="1:31" s="1" customFormat="1" ht="14.45" customHeight="1">
      <c r="B48" s="20"/>
      <c r="I48" s="108"/>
      <c r="L48" s="20"/>
    </row>
    <row r="49" spans="1:31" s="1" customFormat="1" ht="14.45" customHeight="1">
      <c r="B49" s="20"/>
      <c r="I49" s="108"/>
      <c r="L49" s="20"/>
    </row>
    <row r="50" spans="1:31" s="2" customFormat="1" ht="14.45" customHeight="1">
      <c r="B50" s="51"/>
      <c r="D50" s="141" t="s">
        <v>50</v>
      </c>
      <c r="E50" s="142"/>
      <c r="F50" s="142"/>
      <c r="G50" s="141" t="s">
        <v>51</v>
      </c>
      <c r="H50" s="142"/>
      <c r="I50" s="143"/>
      <c r="J50" s="142"/>
      <c r="K50" s="142"/>
      <c r="L50" s="51"/>
    </row>
    <row r="51" spans="1:31">
      <c r="B51" s="20"/>
      <c r="L51" s="20"/>
    </row>
    <row r="52" spans="1:31">
      <c r="B52" s="20"/>
      <c r="L52" s="20"/>
    </row>
    <row r="53" spans="1:31">
      <c r="B53" s="20"/>
      <c r="L53" s="20"/>
    </row>
    <row r="54" spans="1:31">
      <c r="B54" s="20"/>
      <c r="L54" s="20"/>
    </row>
    <row r="55" spans="1:31">
      <c r="B55" s="20"/>
      <c r="L55" s="20"/>
    </row>
    <row r="56" spans="1:31">
      <c r="B56" s="20"/>
      <c r="L56" s="20"/>
    </row>
    <row r="57" spans="1:31">
      <c r="B57" s="20"/>
      <c r="L57" s="20"/>
    </row>
    <row r="58" spans="1:31">
      <c r="B58" s="20"/>
      <c r="L58" s="20"/>
    </row>
    <row r="59" spans="1:31">
      <c r="B59" s="20"/>
      <c r="L59" s="20"/>
    </row>
    <row r="60" spans="1:31">
      <c r="B60" s="20"/>
      <c r="L60" s="20"/>
    </row>
    <row r="61" spans="1:31" s="2" customFormat="1" ht="12.75">
      <c r="A61" s="34"/>
      <c r="B61" s="39"/>
      <c r="C61" s="34"/>
      <c r="D61" s="144" t="s">
        <v>52</v>
      </c>
      <c r="E61" s="145"/>
      <c r="F61" s="146" t="s">
        <v>53</v>
      </c>
      <c r="G61" s="144" t="s">
        <v>52</v>
      </c>
      <c r="H61" s="145"/>
      <c r="I61" s="147"/>
      <c r="J61" s="148" t="s">
        <v>53</v>
      </c>
      <c r="K61" s="145"/>
      <c r="L61" s="51"/>
      <c r="S61" s="34"/>
      <c r="T61" s="34"/>
      <c r="U61" s="34"/>
      <c r="V61" s="34"/>
      <c r="W61" s="34"/>
      <c r="X61" s="34"/>
      <c r="Y61" s="34"/>
      <c r="Z61" s="34"/>
      <c r="AA61" s="34"/>
      <c r="AB61" s="34"/>
      <c r="AC61" s="34"/>
      <c r="AD61" s="34"/>
      <c r="AE61" s="34"/>
    </row>
    <row r="62" spans="1:31">
      <c r="B62" s="20"/>
      <c r="L62" s="20"/>
    </row>
    <row r="63" spans="1:31">
      <c r="B63" s="20"/>
      <c r="L63" s="20"/>
    </row>
    <row r="64" spans="1:31">
      <c r="B64" s="20"/>
      <c r="L64" s="20"/>
    </row>
    <row r="65" spans="1:31" s="2" customFormat="1" ht="12.75">
      <c r="A65" s="34"/>
      <c r="B65" s="39"/>
      <c r="C65" s="34"/>
      <c r="D65" s="141" t="s">
        <v>54</v>
      </c>
      <c r="E65" s="149"/>
      <c r="F65" s="149"/>
      <c r="G65" s="141" t="s">
        <v>55</v>
      </c>
      <c r="H65" s="149"/>
      <c r="I65" s="150"/>
      <c r="J65" s="149"/>
      <c r="K65" s="149"/>
      <c r="L65" s="51"/>
      <c r="S65" s="34"/>
      <c r="T65" s="34"/>
      <c r="U65" s="34"/>
      <c r="V65" s="34"/>
      <c r="W65" s="34"/>
      <c r="X65" s="34"/>
      <c r="Y65" s="34"/>
      <c r="Z65" s="34"/>
      <c r="AA65" s="34"/>
      <c r="AB65" s="34"/>
      <c r="AC65" s="34"/>
      <c r="AD65" s="34"/>
      <c r="AE65" s="34"/>
    </row>
    <row r="66" spans="1:31">
      <c r="B66" s="20"/>
      <c r="L66" s="20"/>
    </row>
    <row r="67" spans="1:31">
      <c r="B67" s="20"/>
      <c r="L67" s="20"/>
    </row>
    <row r="68" spans="1:31">
      <c r="B68" s="20"/>
      <c r="L68" s="20"/>
    </row>
    <row r="69" spans="1:31">
      <c r="B69" s="20"/>
      <c r="L69" s="20"/>
    </row>
    <row r="70" spans="1:31">
      <c r="B70" s="20"/>
      <c r="L70" s="20"/>
    </row>
    <row r="71" spans="1:31">
      <c r="B71" s="20"/>
      <c r="L71" s="20"/>
    </row>
    <row r="72" spans="1:31">
      <c r="B72" s="20"/>
      <c r="L72" s="20"/>
    </row>
    <row r="73" spans="1:31">
      <c r="B73" s="20"/>
      <c r="L73" s="20"/>
    </row>
    <row r="74" spans="1:31">
      <c r="B74" s="20"/>
      <c r="L74" s="20"/>
    </row>
    <row r="75" spans="1:31">
      <c r="B75" s="20"/>
      <c r="L75" s="20"/>
    </row>
    <row r="76" spans="1:31" s="2" customFormat="1" ht="12.75">
      <c r="A76" s="34"/>
      <c r="B76" s="39"/>
      <c r="C76" s="34"/>
      <c r="D76" s="144" t="s">
        <v>52</v>
      </c>
      <c r="E76" s="145"/>
      <c r="F76" s="146" t="s">
        <v>53</v>
      </c>
      <c r="G76" s="144" t="s">
        <v>52</v>
      </c>
      <c r="H76" s="145"/>
      <c r="I76" s="147"/>
      <c r="J76" s="148" t="s">
        <v>53</v>
      </c>
      <c r="K76" s="145"/>
      <c r="L76" s="51"/>
      <c r="S76" s="34"/>
      <c r="T76" s="34"/>
      <c r="U76" s="34"/>
      <c r="V76" s="34"/>
      <c r="W76" s="34"/>
      <c r="X76" s="34"/>
      <c r="Y76" s="34"/>
      <c r="Z76" s="34"/>
      <c r="AA76" s="34"/>
      <c r="AB76" s="34"/>
      <c r="AC76" s="34"/>
      <c r="AD76" s="34"/>
      <c r="AE76" s="34"/>
    </row>
    <row r="77" spans="1:31" s="2" customFormat="1" ht="14.45" customHeight="1">
      <c r="A77" s="34"/>
      <c r="B77" s="151"/>
      <c r="C77" s="152"/>
      <c r="D77" s="152"/>
      <c r="E77" s="152"/>
      <c r="F77" s="152"/>
      <c r="G77" s="152"/>
      <c r="H77" s="152"/>
      <c r="I77" s="153"/>
      <c r="J77" s="152"/>
      <c r="K77" s="152"/>
      <c r="L77" s="51"/>
      <c r="S77" s="34"/>
      <c r="T77" s="34"/>
      <c r="U77" s="34"/>
      <c r="V77" s="34"/>
      <c r="W77" s="34"/>
      <c r="X77" s="34"/>
      <c r="Y77" s="34"/>
      <c r="Z77" s="34"/>
      <c r="AA77" s="34"/>
      <c r="AB77" s="34"/>
      <c r="AC77" s="34"/>
      <c r="AD77" s="34"/>
      <c r="AE77" s="34"/>
    </row>
    <row r="81" spans="1:47" s="2" customFormat="1" ht="6.95" customHeight="1">
      <c r="A81" s="34"/>
      <c r="B81" s="154"/>
      <c r="C81" s="155"/>
      <c r="D81" s="155"/>
      <c r="E81" s="155"/>
      <c r="F81" s="155"/>
      <c r="G81" s="155"/>
      <c r="H81" s="155"/>
      <c r="I81" s="156"/>
      <c r="J81" s="155"/>
      <c r="K81" s="155"/>
      <c r="L81" s="51"/>
      <c r="S81" s="34"/>
      <c r="T81" s="34"/>
      <c r="U81" s="34"/>
      <c r="V81" s="34"/>
      <c r="W81" s="34"/>
      <c r="X81" s="34"/>
      <c r="Y81" s="34"/>
      <c r="Z81" s="34"/>
      <c r="AA81" s="34"/>
      <c r="AB81" s="34"/>
      <c r="AC81" s="34"/>
      <c r="AD81" s="34"/>
      <c r="AE81" s="34"/>
    </row>
    <row r="82" spans="1:47" s="2" customFormat="1" ht="24.95" customHeight="1">
      <c r="A82" s="34"/>
      <c r="B82" s="35"/>
      <c r="C82" s="23" t="s">
        <v>123</v>
      </c>
      <c r="D82" s="36"/>
      <c r="E82" s="36"/>
      <c r="F82" s="36"/>
      <c r="G82" s="36"/>
      <c r="H82" s="36"/>
      <c r="I82" s="116"/>
      <c r="J82" s="36"/>
      <c r="K82" s="36"/>
      <c r="L82" s="51"/>
      <c r="S82" s="34"/>
      <c r="T82" s="34"/>
      <c r="U82" s="34"/>
      <c r="V82" s="34"/>
      <c r="W82" s="34"/>
      <c r="X82" s="34"/>
      <c r="Y82" s="34"/>
      <c r="Z82" s="34"/>
      <c r="AA82" s="34"/>
      <c r="AB82" s="34"/>
      <c r="AC82" s="34"/>
      <c r="AD82" s="34"/>
      <c r="AE82" s="34"/>
    </row>
    <row r="83" spans="1:47" s="2" customFormat="1" ht="6.95" customHeight="1">
      <c r="A83" s="34"/>
      <c r="B83" s="35"/>
      <c r="C83" s="36"/>
      <c r="D83" s="36"/>
      <c r="E83" s="36"/>
      <c r="F83" s="36"/>
      <c r="G83" s="36"/>
      <c r="H83" s="36"/>
      <c r="I83" s="116"/>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116"/>
      <c r="J84" s="36"/>
      <c r="K84" s="36"/>
      <c r="L84" s="51"/>
      <c r="S84" s="34"/>
      <c r="T84" s="34"/>
      <c r="U84" s="34"/>
      <c r="V84" s="34"/>
      <c r="W84" s="34"/>
      <c r="X84" s="34"/>
      <c r="Y84" s="34"/>
      <c r="Z84" s="34"/>
      <c r="AA84" s="34"/>
      <c r="AB84" s="34"/>
      <c r="AC84" s="34"/>
      <c r="AD84" s="34"/>
      <c r="AE84" s="34"/>
    </row>
    <row r="85" spans="1:47" s="2" customFormat="1" ht="16.5" customHeight="1">
      <c r="A85" s="34"/>
      <c r="B85" s="35"/>
      <c r="C85" s="36"/>
      <c r="D85" s="36"/>
      <c r="E85" s="328" t="str">
        <f>E7</f>
        <v>Oprava staničních kolejí v žst. Valašské Meziříčí</v>
      </c>
      <c r="F85" s="329"/>
      <c r="G85" s="329"/>
      <c r="H85" s="329"/>
      <c r="I85" s="116"/>
      <c r="J85" s="36"/>
      <c r="K85" s="36"/>
      <c r="L85" s="51"/>
      <c r="S85" s="34"/>
      <c r="T85" s="34"/>
      <c r="U85" s="34"/>
      <c r="V85" s="34"/>
      <c r="W85" s="34"/>
      <c r="X85" s="34"/>
      <c r="Y85" s="34"/>
      <c r="Z85" s="34"/>
      <c r="AA85" s="34"/>
      <c r="AB85" s="34"/>
      <c r="AC85" s="34"/>
      <c r="AD85" s="34"/>
      <c r="AE85" s="34"/>
    </row>
    <row r="86" spans="1:47" s="2" customFormat="1" ht="12" customHeight="1">
      <c r="A86" s="34"/>
      <c r="B86" s="35"/>
      <c r="C86" s="29" t="s">
        <v>109</v>
      </c>
      <c r="D86" s="36"/>
      <c r="E86" s="36"/>
      <c r="F86" s="36"/>
      <c r="G86" s="36"/>
      <c r="H86" s="36"/>
      <c r="I86" s="116"/>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316" t="str">
        <f>E9</f>
        <v>SO 01 - Oprava kolejí a výhybek na Brankovském zhlaví</v>
      </c>
      <c r="F87" s="327"/>
      <c r="G87" s="327"/>
      <c r="H87" s="327"/>
      <c r="I87" s="116"/>
      <c r="J87" s="36"/>
      <c r="K87" s="36"/>
      <c r="L87" s="51"/>
      <c r="S87" s="34"/>
      <c r="T87" s="34"/>
      <c r="U87" s="34"/>
      <c r="V87" s="34"/>
      <c r="W87" s="34"/>
      <c r="X87" s="34"/>
      <c r="Y87" s="34"/>
      <c r="Z87" s="34"/>
      <c r="AA87" s="34"/>
      <c r="AB87" s="34"/>
      <c r="AC87" s="34"/>
      <c r="AD87" s="34"/>
      <c r="AE87" s="34"/>
    </row>
    <row r="88" spans="1:47" s="2" customFormat="1" ht="6.95" customHeight="1">
      <c r="A88" s="34"/>
      <c r="B88" s="35"/>
      <c r="C88" s="36"/>
      <c r="D88" s="36"/>
      <c r="E88" s="36"/>
      <c r="F88" s="36"/>
      <c r="G88" s="36"/>
      <c r="H88" s="36"/>
      <c r="I88" s="116"/>
      <c r="J88" s="36"/>
      <c r="K88" s="36"/>
      <c r="L88" s="51"/>
      <c r="S88" s="34"/>
      <c r="T88" s="34"/>
      <c r="U88" s="34"/>
      <c r="V88" s="34"/>
      <c r="W88" s="34"/>
      <c r="X88" s="34"/>
      <c r="Y88" s="34"/>
      <c r="Z88" s="34"/>
      <c r="AA88" s="34"/>
      <c r="AB88" s="34"/>
      <c r="AC88" s="34"/>
      <c r="AD88" s="34"/>
      <c r="AE88" s="34"/>
    </row>
    <row r="89" spans="1:47" s="2" customFormat="1" ht="12" customHeight="1">
      <c r="A89" s="34"/>
      <c r="B89" s="35"/>
      <c r="C89" s="29" t="s">
        <v>20</v>
      </c>
      <c r="D89" s="36"/>
      <c r="E89" s="36"/>
      <c r="F89" s="27" t="str">
        <f>F12</f>
        <v>žst. Valašské Meziříčí</v>
      </c>
      <c r="G89" s="36"/>
      <c r="H89" s="36"/>
      <c r="I89" s="118" t="s">
        <v>22</v>
      </c>
      <c r="J89" s="66">
        <f>IF(J12="","",J12)</f>
        <v>0</v>
      </c>
      <c r="K89" s="36"/>
      <c r="L89" s="51"/>
      <c r="S89" s="34"/>
      <c r="T89" s="34"/>
      <c r="U89" s="34"/>
      <c r="V89" s="34"/>
      <c r="W89" s="34"/>
      <c r="X89" s="34"/>
      <c r="Y89" s="34"/>
      <c r="Z89" s="34"/>
      <c r="AA89" s="34"/>
      <c r="AB89" s="34"/>
      <c r="AC89" s="34"/>
      <c r="AD89" s="34"/>
      <c r="AE89" s="34"/>
    </row>
    <row r="90" spans="1:47" s="2" customFormat="1" ht="6.95" customHeight="1">
      <c r="A90" s="34"/>
      <c r="B90" s="35"/>
      <c r="C90" s="36"/>
      <c r="D90" s="36"/>
      <c r="E90" s="36"/>
      <c r="F90" s="36"/>
      <c r="G90" s="36"/>
      <c r="H90" s="36"/>
      <c r="I90" s="116"/>
      <c r="J90" s="36"/>
      <c r="K90" s="36"/>
      <c r="L90" s="51"/>
      <c r="S90" s="34"/>
      <c r="T90" s="34"/>
      <c r="U90" s="34"/>
      <c r="V90" s="34"/>
      <c r="W90" s="34"/>
      <c r="X90" s="34"/>
      <c r="Y90" s="34"/>
      <c r="Z90" s="34"/>
      <c r="AA90" s="34"/>
      <c r="AB90" s="34"/>
      <c r="AC90" s="34"/>
      <c r="AD90" s="34"/>
      <c r="AE90" s="34"/>
    </row>
    <row r="91" spans="1:47" s="2" customFormat="1" ht="15.2" customHeight="1">
      <c r="A91" s="34"/>
      <c r="B91" s="35"/>
      <c r="C91" s="29" t="s">
        <v>23</v>
      </c>
      <c r="D91" s="36"/>
      <c r="E91" s="36"/>
      <c r="F91" s="27" t="str">
        <f>E15</f>
        <v>Správa železnic, státní organizace</v>
      </c>
      <c r="G91" s="36"/>
      <c r="H91" s="36"/>
      <c r="I91" s="118" t="s">
        <v>31</v>
      </c>
      <c r="J91" s="32" t="str">
        <f>E21</f>
        <v xml:space="preserve"> </v>
      </c>
      <c r="K91" s="36"/>
      <c r="L91" s="51"/>
      <c r="S91" s="34"/>
      <c r="T91" s="34"/>
      <c r="U91" s="34"/>
      <c r="V91" s="34"/>
      <c r="W91" s="34"/>
      <c r="X91" s="34"/>
      <c r="Y91" s="34"/>
      <c r="Z91" s="34"/>
      <c r="AA91" s="34"/>
      <c r="AB91" s="34"/>
      <c r="AC91" s="34"/>
      <c r="AD91" s="34"/>
      <c r="AE91" s="34"/>
    </row>
    <row r="92" spans="1:47" s="2" customFormat="1" ht="15.2" customHeight="1">
      <c r="A92" s="34"/>
      <c r="B92" s="35"/>
      <c r="C92" s="29" t="s">
        <v>29</v>
      </c>
      <c r="D92" s="36"/>
      <c r="E92" s="36"/>
      <c r="F92" s="27" t="str">
        <f>IF(E18="","",E18)</f>
        <v>Vyplň údaj</v>
      </c>
      <c r="G92" s="36"/>
      <c r="H92" s="36"/>
      <c r="I92" s="118" t="s">
        <v>34</v>
      </c>
      <c r="J92" s="32" t="str">
        <f>E24</f>
        <v>Jiří Vendel</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116"/>
      <c r="J93" s="36"/>
      <c r="K93" s="36"/>
      <c r="L93" s="51"/>
      <c r="S93" s="34"/>
      <c r="T93" s="34"/>
      <c r="U93" s="34"/>
      <c r="V93" s="34"/>
      <c r="W93" s="34"/>
      <c r="X93" s="34"/>
      <c r="Y93" s="34"/>
      <c r="Z93" s="34"/>
      <c r="AA93" s="34"/>
      <c r="AB93" s="34"/>
      <c r="AC93" s="34"/>
      <c r="AD93" s="34"/>
      <c r="AE93" s="34"/>
    </row>
    <row r="94" spans="1:47" s="2" customFormat="1" ht="29.25" customHeight="1">
      <c r="A94" s="34"/>
      <c r="B94" s="35"/>
      <c r="C94" s="157" t="s">
        <v>124</v>
      </c>
      <c r="D94" s="158"/>
      <c r="E94" s="158"/>
      <c r="F94" s="158"/>
      <c r="G94" s="158"/>
      <c r="H94" s="158"/>
      <c r="I94" s="159"/>
      <c r="J94" s="160" t="s">
        <v>125</v>
      </c>
      <c r="K94" s="158"/>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116"/>
      <c r="J95" s="36"/>
      <c r="K95" s="36"/>
      <c r="L95" s="51"/>
      <c r="S95" s="34"/>
      <c r="T95" s="34"/>
      <c r="U95" s="34"/>
      <c r="V95" s="34"/>
      <c r="W95" s="34"/>
      <c r="X95" s="34"/>
      <c r="Y95" s="34"/>
      <c r="Z95" s="34"/>
      <c r="AA95" s="34"/>
      <c r="AB95" s="34"/>
      <c r="AC95" s="34"/>
      <c r="AD95" s="34"/>
      <c r="AE95" s="34"/>
    </row>
    <row r="96" spans="1:47" s="2" customFormat="1" ht="22.9" customHeight="1">
      <c r="A96" s="34"/>
      <c r="B96" s="35"/>
      <c r="C96" s="161" t="s">
        <v>126</v>
      </c>
      <c r="D96" s="36"/>
      <c r="E96" s="36"/>
      <c r="F96" s="36"/>
      <c r="G96" s="36"/>
      <c r="H96" s="36"/>
      <c r="I96" s="116"/>
      <c r="J96" s="84">
        <f>J122</f>
        <v>855061</v>
      </c>
      <c r="K96" s="36"/>
      <c r="L96" s="51"/>
      <c r="S96" s="34"/>
      <c r="T96" s="34"/>
      <c r="U96" s="34"/>
      <c r="V96" s="34"/>
      <c r="W96" s="34"/>
      <c r="X96" s="34"/>
      <c r="Y96" s="34"/>
      <c r="Z96" s="34"/>
      <c r="AA96" s="34"/>
      <c r="AB96" s="34"/>
      <c r="AC96" s="34"/>
      <c r="AD96" s="34"/>
      <c r="AE96" s="34"/>
      <c r="AU96" s="17" t="s">
        <v>127</v>
      </c>
    </row>
    <row r="97" spans="1:31" s="9" customFormat="1" ht="24.95" customHeight="1">
      <c r="B97" s="162"/>
      <c r="C97" s="163"/>
      <c r="D97" s="164" t="s">
        <v>128</v>
      </c>
      <c r="E97" s="165"/>
      <c r="F97" s="165"/>
      <c r="G97" s="165"/>
      <c r="H97" s="165"/>
      <c r="I97" s="166"/>
      <c r="J97" s="167">
        <f>J123</f>
        <v>855061</v>
      </c>
      <c r="K97" s="163"/>
      <c r="L97" s="168"/>
    </row>
    <row r="98" spans="1:31" s="10" customFormat="1" ht="19.899999999999999" customHeight="1">
      <c r="B98" s="169"/>
      <c r="C98" s="170"/>
      <c r="D98" s="171" t="s">
        <v>129</v>
      </c>
      <c r="E98" s="172"/>
      <c r="F98" s="172"/>
      <c r="G98" s="172"/>
      <c r="H98" s="172"/>
      <c r="I98" s="173"/>
      <c r="J98" s="174">
        <f>J124</f>
        <v>0</v>
      </c>
      <c r="K98" s="170"/>
      <c r="L98" s="175"/>
    </row>
    <row r="99" spans="1:31" s="10" customFormat="1" ht="19.899999999999999" customHeight="1">
      <c r="B99" s="169"/>
      <c r="C99" s="170"/>
      <c r="D99" s="171" t="s">
        <v>130</v>
      </c>
      <c r="E99" s="172"/>
      <c r="F99" s="172"/>
      <c r="G99" s="172"/>
      <c r="H99" s="172"/>
      <c r="I99" s="173"/>
      <c r="J99" s="174">
        <f>J133</f>
        <v>0</v>
      </c>
      <c r="K99" s="170"/>
      <c r="L99" s="175"/>
    </row>
    <row r="100" spans="1:31" s="10" customFormat="1" ht="19.899999999999999" customHeight="1">
      <c r="B100" s="169"/>
      <c r="C100" s="170"/>
      <c r="D100" s="171" t="s">
        <v>131</v>
      </c>
      <c r="E100" s="172"/>
      <c r="F100" s="172"/>
      <c r="G100" s="172"/>
      <c r="H100" s="172"/>
      <c r="I100" s="173"/>
      <c r="J100" s="174">
        <f>J667</f>
        <v>0</v>
      </c>
      <c r="K100" s="170"/>
      <c r="L100" s="175"/>
    </row>
    <row r="101" spans="1:31" s="10" customFormat="1" ht="19.899999999999999" customHeight="1">
      <c r="B101" s="169"/>
      <c r="C101" s="170"/>
      <c r="D101" s="171" t="s">
        <v>132</v>
      </c>
      <c r="E101" s="172"/>
      <c r="F101" s="172"/>
      <c r="G101" s="172"/>
      <c r="H101" s="172"/>
      <c r="I101" s="173"/>
      <c r="J101" s="174">
        <f>J769</f>
        <v>855061</v>
      </c>
      <c r="K101" s="170"/>
      <c r="L101" s="175"/>
    </row>
    <row r="102" spans="1:31" s="9" customFormat="1" ht="24.95" customHeight="1">
      <c r="B102" s="162"/>
      <c r="C102" s="163"/>
      <c r="D102" s="164" t="s">
        <v>133</v>
      </c>
      <c r="E102" s="165"/>
      <c r="F102" s="165"/>
      <c r="G102" s="165"/>
      <c r="H102" s="165"/>
      <c r="I102" s="166"/>
      <c r="J102" s="167">
        <f>J845</f>
        <v>0</v>
      </c>
      <c r="K102" s="163"/>
      <c r="L102" s="168"/>
    </row>
    <row r="103" spans="1:31" s="2" customFormat="1" ht="21.75" customHeight="1">
      <c r="A103" s="34"/>
      <c r="B103" s="35"/>
      <c r="C103" s="36"/>
      <c r="D103" s="36"/>
      <c r="E103" s="36"/>
      <c r="F103" s="36"/>
      <c r="G103" s="36"/>
      <c r="H103" s="36"/>
      <c r="I103" s="116"/>
      <c r="J103" s="36"/>
      <c r="K103" s="36"/>
      <c r="L103" s="51"/>
      <c r="S103" s="34"/>
      <c r="T103" s="34"/>
      <c r="U103" s="34"/>
      <c r="V103" s="34"/>
      <c r="W103" s="34"/>
      <c r="X103" s="34"/>
      <c r="Y103" s="34"/>
      <c r="Z103" s="34"/>
      <c r="AA103" s="34"/>
      <c r="AB103" s="34"/>
      <c r="AC103" s="34"/>
      <c r="AD103" s="34"/>
      <c r="AE103" s="34"/>
    </row>
    <row r="104" spans="1:31" s="2" customFormat="1" ht="6.95" customHeight="1">
      <c r="A104" s="34"/>
      <c r="B104" s="54"/>
      <c r="C104" s="55"/>
      <c r="D104" s="55"/>
      <c r="E104" s="55"/>
      <c r="F104" s="55"/>
      <c r="G104" s="55"/>
      <c r="H104" s="55"/>
      <c r="I104" s="153"/>
      <c r="J104" s="55"/>
      <c r="K104" s="55"/>
      <c r="L104" s="51"/>
      <c r="S104" s="34"/>
      <c r="T104" s="34"/>
      <c r="U104" s="34"/>
      <c r="V104" s="34"/>
      <c r="W104" s="34"/>
      <c r="X104" s="34"/>
      <c r="Y104" s="34"/>
      <c r="Z104" s="34"/>
      <c r="AA104" s="34"/>
      <c r="AB104" s="34"/>
      <c r="AC104" s="34"/>
      <c r="AD104" s="34"/>
      <c r="AE104" s="34"/>
    </row>
    <row r="108" spans="1:31" s="2" customFormat="1" ht="6.95" customHeight="1">
      <c r="A108" s="34"/>
      <c r="B108" s="56"/>
      <c r="C108" s="57"/>
      <c r="D108" s="57"/>
      <c r="E108" s="57"/>
      <c r="F108" s="57"/>
      <c r="G108" s="57"/>
      <c r="H108" s="57"/>
      <c r="I108" s="156"/>
      <c r="J108" s="57"/>
      <c r="K108" s="57"/>
      <c r="L108" s="51"/>
      <c r="S108" s="34"/>
      <c r="T108" s="34"/>
      <c r="U108" s="34"/>
      <c r="V108" s="34"/>
      <c r="W108" s="34"/>
      <c r="X108" s="34"/>
      <c r="Y108" s="34"/>
      <c r="Z108" s="34"/>
      <c r="AA108" s="34"/>
      <c r="AB108" s="34"/>
      <c r="AC108" s="34"/>
      <c r="AD108" s="34"/>
      <c r="AE108" s="34"/>
    </row>
    <row r="109" spans="1:31" s="2" customFormat="1" ht="24.95" customHeight="1">
      <c r="A109" s="34"/>
      <c r="B109" s="35"/>
      <c r="C109" s="23" t="s">
        <v>134</v>
      </c>
      <c r="D109" s="36"/>
      <c r="E109" s="36"/>
      <c r="F109" s="36"/>
      <c r="G109" s="36"/>
      <c r="H109" s="36"/>
      <c r="I109" s="116"/>
      <c r="J109" s="36"/>
      <c r="K109" s="36"/>
      <c r="L109" s="51"/>
      <c r="S109" s="34"/>
      <c r="T109" s="34"/>
      <c r="U109" s="34"/>
      <c r="V109" s="34"/>
      <c r="W109" s="34"/>
      <c r="X109" s="34"/>
      <c r="Y109" s="34"/>
      <c r="Z109" s="34"/>
      <c r="AA109" s="34"/>
      <c r="AB109" s="34"/>
      <c r="AC109" s="34"/>
      <c r="AD109" s="34"/>
      <c r="AE109" s="34"/>
    </row>
    <row r="110" spans="1:31" s="2" customFormat="1" ht="6.95" customHeight="1">
      <c r="A110" s="34"/>
      <c r="B110" s="35"/>
      <c r="C110" s="36"/>
      <c r="D110" s="36"/>
      <c r="E110" s="36"/>
      <c r="F110" s="36"/>
      <c r="G110" s="36"/>
      <c r="H110" s="36"/>
      <c r="I110" s="116"/>
      <c r="J110" s="36"/>
      <c r="K110" s="36"/>
      <c r="L110" s="51"/>
      <c r="S110" s="34"/>
      <c r="T110" s="34"/>
      <c r="U110" s="34"/>
      <c r="V110" s="34"/>
      <c r="W110" s="34"/>
      <c r="X110" s="34"/>
      <c r="Y110" s="34"/>
      <c r="Z110" s="34"/>
      <c r="AA110" s="34"/>
      <c r="AB110" s="34"/>
      <c r="AC110" s="34"/>
      <c r="AD110" s="34"/>
      <c r="AE110" s="34"/>
    </row>
    <row r="111" spans="1:31" s="2" customFormat="1" ht="12" customHeight="1">
      <c r="A111" s="34"/>
      <c r="B111" s="35"/>
      <c r="C111" s="29" t="s">
        <v>16</v>
      </c>
      <c r="D111" s="36"/>
      <c r="E111" s="36"/>
      <c r="F111" s="36"/>
      <c r="G111" s="36"/>
      <c r="H111" s="36"/>
      <c r="I111" s="116"/>
      <c r="J111" s="36"/>
      <c r="K111" s="36"/>
      <c r="L111" s="51"/>
      <c r="S111" s="34"/>
      <c r="T111" s="34"/>
      <c r="U111" s="34"/>
      <c r="V111" s="34"/>
      <c r="W111" s="34"/>
      <c r="X111" s="34"/>
      <c r="Y111" s="34"/>
      <c r="Z111" s="34"/>
      <c r="AA111" s="34"/>
      <c r="AB111" s="34"/>
      <c r="AC111" s="34"/>
      <c r="AD111" s="34"/>
      <c r="AE111" s="34"/>
    </row>
    <row r="112" spans="1:31" s="2" customFormat="1" ht="16.5" customHeight="1">
      <c r="A112" s="34"/>
      <c r="B112" s="35"/>
      <c r="C112" s="36"/>
      <c r="D112" s="36"/>
      <c r="E112" s="328" t="str">
        <f>E7</f>
        <v>Oprava staničních kolejí v žst. Valašské Meziříčí</v>
      </c>
      <c r="F112" s="329"/>
      <c r="G112" s="329"/>
      <c r="H112" s="329"/>
      <c r="I112" s="116"/>
      <c r="J112" s="36"/>
      <c r="K112" s="36"/>
      <c r="L112" s="51"/>
      <c r="S112" s="34"/>
      <c r="T112" s="34"/>
      <c r="U112" s="34"/>
      <c r="V112" s="34"/>
      <c r="W112" s="34"/>
      <c r="X112" s="34"/>
      <c r="Y112" s="34"/>
      <c r="Z112" s="34"/>
      <c r="AA112" s="34"/>
      <c r="AB112" s="34"/>
      <c r="AC112" s="34"/>
      <c r="AD112" s="34"/>
      <c r="AE112" s="34"/>
    </row>
    <row r="113" spans="1:65" s="2" customFormat="1" ht="12" customHeight="1">
      <c r="A113" s="34"/>
      <c r="B113" s="35"/>
      <c r="C113" s="29" t="s">
        <v>109</v>
      </c>
      <c r="D113" s="36"/>
      <c r="E113" s="36"/>
      <c r="F113" s="36"/>
      <c r="G113" s="36"/>
      <c r="H113" s="36"/>
      <c r="I113" s="116"/>
      <c r="J113" s="36"/>
      <c r="K113" s="36"/>
      <c r="L113" s="51"/>
      <c r="S113" s="34"/>
      <c r="T113" s="34"/>
      <c r="U113" s="34"/>
      <c r="V113" s="34"/>
      <c r="W113" s="34"/>
      <c r="X113" s="34"/>
      <c r="Y113" s="34"/>
      <c r="Z113" s="34"/>
      <c r="AA113" s="34"/>
      <c r="AB113" s="34"/>
      <c r="AC113" s="34"/>
      <c r="AD113" s="34"/>
      <c r="AE113" s="34"/>
    </row>
    <row r="114" spans="1:65" s="2" customFormat="1" ht="16.5" customHeight="1">
      <c r="A114" s="34"/>
      <c r="B114" s="35"/>
      <c r="C114" s="36"/>
      <c r="D114" s="36"/>
      <c r="E114" s="316" t="str">
        <f>E9</f>
        <v>SO 01 - Oprava kolejí a výhybek na Brankovském zhlaví</v>
      </c>
      <c r="F114" s="327"/>
      <c r="G114" s="327"/>
      <c r="H114" s="327"/>
      <c r="I114" s="116"/>
      <c r="J114" s="36"/>
      <c r="K114" s="36"/>
      <c r="L114" s="51"/>
      <c r="S114" s="34"/>
      <c r="T114" s="34"/>
      <c r="U114" s="34"/>
      <c r="V114" s="34"/>
      <c r="W114" s="34"/>
      <c r="X114" s="34"/>
      <c r="Y114" s="34"/>
      <c r="Z114" s="34"/>
      <c r="AA114" s="34"/>
      <c r="AB114" s="34"/>
      <c r="AC114" s="34"/>
      <c r="AD114" s="34"/>
      <c r="AE114" s="34"/>
    </row>
    <row r="115" spans="1:65" s="2" customFormat="1" ht="6.95" customHeight="1">
      <c r="A115" s="34"/>
      <c r="B115" s="35"/>
      <c r="C115" s="36"/>
      <c r="D115" s="36"/>
      <c r="E115" s="36"/>
      <c r="F115" s="36"/>
      <c r="G115" s="36"/>
      <c r="H115" s="36"/>
      <c r="I115" s="116"/>
      <c r="J115" s="36"/>
      <c r="K115" s="36"/>
      <c r="L115" s="51"/>
      <c r="S115" s="34"/>
      <c r="T115" s="34"/>
      <c r="U115" s="34"/>
      <c r="V115" s="34"/>
      <c r="W115" s="34"/>
      <c r="X115" s="34"/>
      <c r="Y115" s="34"/>
      <c r="Z115" s="34"/>
      <c r="AA115" s="34"/>
      <c r="AB115" s="34"/>
      <c r="AC115" s="34"/>
      <c r="AD115" s="34"/>
      <c r="AE115" s="34"/>
    </row>
    <row r="116" spans="1:65" s="2" customFormat="1" ht="12" customHeight="1">
      <c r="A116" s="34"/>
      <c r="B116" s="35"/>
      <c r="C116" s="29" t="s">
        <v>20</v>
      </c>
      <c r="D116" s="36"/>
      <c r="E116" s="36"/>
      <c r="F116" s="27" t="str">
        <f>F12</f>
        <v>žst. Valašské Meziříčí</v>
      </c>
      <c r="G116" s="36"/>
      <c r="H116" s="36"/>
      <c r="I116" s="118" t="s">
        <v>22</v>
      </c>
      <c r="J116" s="66">
        <f>IF(J12="","",J12)</f>
        <v>0</v>
      </c>
      <c r="K116" s="36"/>
      <c r="L116" s="51"/>
      <c r="S116" s="34"/>
      <c r="T116" s="34"/>
      <c r="U116" s="34"/>
      <c r="V116" s="34"/>
      <c r="W116" s="34"/>
      <c r="X116" s="34"/>
      <c r="Y116" s="34"/>
      <c r="Z116" s="34"/>
      <c r="AA116" s="34"/>
      <c r="AB116" s="34"/>
      <c r="AC116" s="34"/>
      <c r="AD116" s="34"/>
      <c r="AE116" s="34"/>
    </row>
    <row r="117" spans="1:65" s="2" customFormat="1" ht="6.95" customHeight="1">
      <c r="A117" s="34"/>
      <c r="B117" s="35"/>
      <c r="C117" s="36"/>
      <c r="D117" s="36"/>
      <c r="E117" s="36"/>
      <c r="F117" s="36"/>
      <c r="G117" s="36"/>
      <c r="H117" s="36"/>
      <c r="I117" s="116"/>
      <c r="J117" s="36"/>
      <c r="K117" s="36"/>
      <c r="L117" s="51"/>
      <c r="S117" s="34"/>
      <c r="T117" s="34"/>
      <c r="U117" s="34"/>
      <c r="V117" s="34"/>
      <c r="W117" s="34"/>
      <c r="X117" s="34"/>
      <c r="Y117" s="34"/>
      <c r="Z117" s="34"/>
      <c r="AA117" s="34"/>
      <c r="AB117" s="34"/>
      <c r="AC117" s="34"/>
      <c r="AD117" s="34"/>
      <c r="AE117" s="34"/>
    </row>
    <row r="118" spans="1:65" s="2" customFormat="1" ht="15.2" customHeight="1">
      <c r="A118" s="34"/>
      <c r="B118" s="35"/>
      <c r="C118" s="29" t="s">
        <v>23</v>
      </c>
      <c r="D118" s="36"/>
      <c r="E118" s="36"/>
      <c r="F118" s="27" t="str">
        <f>E15</f>
        <v>Správa železnic, státní organizace</v>
      </c>
      <c r="G118" s="36"/>
      <c r="H118" s="36"/>
      <c r="I118" s="118" t="s">
        <v>31</v>
      </c>
      <c r="J118" s="32" t="str">
        <f>E21</f>
        <v xml:space="preserve"> </v>
      </c>
      <c r="K118" s="36"/>
      <c r="L118" s="51"/>
      <c r="S118" s="34"/>
      <c r="T118" s="34"/>
      <c r="U118" s="34"/>
      <c r="V118" s="34"/>
      <c r="W118" s="34"/>
      <c r="X118" s="34"/>
      <c r="Y118" s="34"/>
      <c r="Z118" s="34"/>
      <c r="AA118" s="34"/>
      <c r="AB118" s="34"/>
      <c r="AC118" s="34"/>
      <c r="AD118" s="34"/>
      <c r="AE118" s="34"/>
    </row>
    <row r="119" spans="1:65" s="2" customFormat="1" ht="15.2" customHeight="1">
      <c r="A119" s="34"/>
      <c r="B119" s="35"/>
      <c r="C119" s="29" t="s">
        <v>29</v>
      </c>
      <c r="D119" s="36"/>
      <c r="E119" s="36"/>
      <c r="F119" s="27" t="str">
        <f>IF(E18="","",E18)</f>
        <v>Vyplň údaj</v>
      </c>
      <c r="G119" s="36"/>
      <c r="H119" s="36"/>
      <c r="I119" s="118" t="s">
        <v>34</v>
      </c>
      <c r="J119" s="32" t="str">
        <f>E24</f>
        <v>Jiří Vendel</v>
      </c>
      <c r="K119" s="36"/>
      <c r="L119" s="51"/>
      <c r="S119" s="34"/>
      <c r="T119" s="34"/>
      <c r="U119" s="34"/>
      <c r="V119" s="34"/>
      <c r="W119" s="34"/>
      <c r="X119" s="34"/>
      <c r="Y119" s="34"/>
      <c r="Z119" s="34"/>
      <c r="AA119" s="34"/>
      <c r="AB119" s="34"/>
      <c r="AC119" s="34"/>
      <c r="AD119" s="34"/>
      <c r="AE119" s="34"/>
    </row>
    <row r="120" spans="1:65" s="2" customFormat="1" ht="10.35" customHeight="1">
      <c r="A120" s="34"/>
      <c r="B120" s="35"/>
      <c r="C120" s="36"/>
      <c r="D120" s="36"/>
      <c r="E120" s="36"/>
      <c r="F120" s="36"/>
      <c r="G120" s="36"/>
      <c r="H120" s="36"/>
      <c r="I120" s="116"/>
      <c r="J120" s="36"/>
      <c r="K120" s="36"/>
      <c r="L120" s="51"/>
      <c r="S120" s="34"/>
      <c r="T120" s="34"/>
      <c r="U120" s="34"/>
      <c r="V120" s="34"/>
      <c r="W120" s="34"/>
      <c r="X120" s="34"/>
      <c r="Y120" s="34"/>
      <c r="Z120" s="34"/>
      <c r="AA120" s="34"/>
      <c r="AB120" s="34"/>
      <c r="AC120" s="34"/>
      <c r="AD120" s="34"/>
      <c r="AE120" s="34"/>
    </row>
    <row r="121" spans="1:65" s="11" customFormat="1" ht="29.25" customHeight="1">
      <c r="A121" s="176"/>
      <c r="B121" s="177"/>
      <c r="C121" s="178" t="s">
        <v>135</v>
      </c>
      <c r="D121" s="179" t="s">
        <v>62</v>
      </c>
      <c r="E121" s="179" t="s">
        <v>58</v>
      </c>
      <c r="F121" s="179" t="s">
        <v>59</v>
      </c>
      <c r="G121" s="179" t="s">
        <v>136</v>
      </c>
      <c r="H121" s="179" t="s">
        <v>137</v>
      </c>
      <c r="I121" s="180" t="s">
        <v>138</v>
      </c>
      <c r="J121" s="179" t="s">
        <v>125</v>
      </c>
      <c r="K121" s="181" t="s">
        <v>139</v>
      </c>
      <c r="L121" s="182"/>
      <c r="M121" s="75" t="s">
        <v>1</v>
      </c>
      <c r="N121" s="76" t="s">
        <v>41</v>
      </c>
      <c r="O121" s="76" t="s">
        <v>140</v>
      </c>
      <c r="P121" s="76" t="s">
        <v>141</v>
      </c>
      <c r="Q121" s="76" t="s">
        <v>142</v>
      </c>
      <c r="R121" s="76" t="s">
        <v>143</v>
      </c>
      <c r="S121" s="76" t="s">
        <v>144</v>
      </c>
      <c r="T121" s="77" t="s">
        <v>145</v>
      </c>
      <c r="U121" s="176"/>
      <c r="V121" s="176"/>
      <c r="W121" s="176"/>
      <c r="X121" s="176"/>
      <c r="Y121" s="176"/>
      <c r="Z121" s="176"/>
      <c r="AA121" s="176"/>
      <c r="AB121" s="176"/>
      <c r="AC121" s="176"/>
      <c r="AD121" s="176"/>
      <c r="AE121" s="176"/>
    </row>
    <row r="122" spans="1:65" s="2" customFormat="1" ht="22.9" customHeight="1">
      <c r="A122" s="34"/>
      <c r="B122" s="35"/>
      <c r="C122" s="82" t="s">
        <v>146</v>
      </c>
      <c r="D122" s="36"/>
      <c r="E122" s="36"/>
      <c r="F122" s="36"/>
      <c r="G122" s="36"/>
      <c r="H122" s="36"/>
      <c r="I122" s="116"/>
      <c r="J122" s="183">
        <f>BK122</f>
        <v>855061</v>
      </c>
      <c r="K122" s="36"/>
      <c r="L122" s="39"/>
      <c r="M122" s="78"/>
      <c r="N122" s="184"/>
      <c r="O122" s="79"/>
      <c r="P122" s="185">
        <f>P123+P845</f>
        <v>0</v>
      </c>
      <c r="Q122" s="79"/>
      <c r="R122" s="185">
        <f>R123+R845</f>
        <v>658.77822499999979</v>
      </c>
      <c r="S122" s="79"/>
      <c r="T122" s="186">
        <f>T123+T845</f>
        <v>0</v>
      </c>
      <c r="U122" s="34"/>
      <c r="V122" s="34"/>
      <c r="W122" s="34"/>
      <c r="X122" s="34"/>
      <c r="Y122" s="34"/>
      <c r="Z122" s="34"/>
      <c r="AA122" s="34"/>
      <c r="AB122" s="34"/>
      <c r="AC122" s="34"/>
      <c r="AD122" s="34"/>
      <c r="AE122" s="34"/>
      <c r="AT122" s="17" t="s">
        <v>76</v>
      </c>
      <c r="AU122" s="17" t="s">
        <v>127</v>
      </c>
      <c r="BK122" s="187">
        <f>BK123+BK845</f>
        <v>855061</v>
      </c>
    </row>
    <row r="123" spans="1:65" s="12" customFormat="1" ht="25.9" customHeight="1">
      <c r="B123" s="188"/>
      <c r="C123" s="189"/>
      <c r="D123" s="190" t="s">
        <v>76</v>
      </c>
      <c r="E123" s="191" t="s">
        <v>147</v>
      </c>
      <c r="F123" s="191" t="s">
        <v>148</v>
      </c>
      <c r="G123" s="189"/>
      <c r="H123" s="189"/>
      <c r="I123" s="192"/>
      <c r="J123" s="193">
        <f>BK123</f>
        <v>855061</v>
      </c>
      <c r="K123" s="189"/>
      <c r="L123" s="194"/>
      <c r="M123" s="195"/>
      <c r="N123" s="196"/>
      <c r="O123" s="196"/>
      <c r="P123" s="197">
        <f>P124+P133+P667+P769</f>
        <v>0</v>
      </c>
      <c r="Q123" s="196"/>
      <c r="R123" s="197">
        <f>R124+R133+R667+R769</f>
        <v>658.77822499999979</v>
      </c>
      <c r="S123" s="196"/>
      <c r="T123" s="198">
        <f>T124+T133+T667+T769</f>
        <v>0</v>
      </c>
      <c r="AR123" s="199" t="s">
        <v>85</v>
      </c>
      <c r="AT123" s="200" t="s">
        <v>76</v>
      </c>
      <c r="AU123" s="200" t="s">
        <v>77</v>
      </c>
      <c r="AY123" s="199" t="s">
        <v>149</v>
      </c>
      <c r="BK123" s="201">
        <f>BK124+BK133+BK667+BK769</f>
        <v>855061</v>
      </c>
    </row>
    <row r="124" spans="1:65" s="12" customFormat="1" ht="22.9" customHeight="1">
      <c r="B124" s="188"/>
      <c r="C124" s="189"/>
      <c r="D124" s="190" t="s">
        <v>76</v>
      </c>
      <c r="E124" s="202" t="s">
        <v>85</v>
      </c>
      <c r="F124" s="202" t="s">
        <v>150</v>
      </c>
      <c r="G124" s="189"/>
      <c r="H124" s="189"/>
      <c r="I124" s="192"/>
      <c r="J124" s="203">
        <f>BK124</f>
        <v>0</v>
      </c>
      <c r="K124" s="189"/>
      <c r="L124" s="194"/>
      <c r="M124" s="195"/>
      <c r="N124" s="196"/>
      <c r="O124" s="196"/>
      <c r="P124" s="197">
        <f>SUM(P125:P132)</f>
        <v>0</v>
      </c>
      <c r="Q124" s="196"/>
      <c r="R124" s="197">
        <f>SUM(R125:R132)</f>
        <v>0</v>
      </c>
      <c r="S124" s="196"/>
      <c r="T124" s="198">
        <f>SUM(T125:T132)</f>
        <v>0</v>
      </c>
      <c r="AR124" s="199" t="s">
        <v>85</v>
      </c>
      <c r="AT124" s="200" t="s">
        <v>76</v>
      </c>
      <c r="AU124" s="200" t="s">
        <v>85</v>
      </c>
      <c r="AY124" s="199" t="s">
        <v>149</v>
      </c>
      <c r="BK124" s="201">
        <f>SUM(BK125:BK132)</f>
        <v>0</v>
      </c>
    </row>
    <row r="125" spans="1:65" s="2" customFormat="1" ht="21.75" customHeight="1">
      <c r="A125" s="34"/>
      <c r="B125" s="35"/>
      <c r="C125" s="204" t="s">
        <v>85</v>
      </c>
      <c r="D125" s="204" t="s">
        <v>151</v>
      </c>
      <c r="E125" s="205" t="s">
        <v>152</v>
      </c>
      <c r="F125" s="206" t="s">
        <v>153</v>
      </c>
      <c r="G125" s="207" t="s">
        <v>154</v>
      </c>
      <c r="H125" s="208">
        <v>5</v>
      </c>
      <c r="I125" s="209"/>
      <c r="J125" s="210">
        <f>ROUND(I125*H125,2)</f>
        <v>0</v>
      </c>
      <c r="K125" s="206" t="s">
        <v>155</v>
      </c>
      <c r="L125" s="39"/>
      <c r="M125" s="211" t="s">
        <v>1</v>
      </c>
      <c r="N125" s="212" t="s">
        <v>42</v>
      </c>
      <c r="O125" s="71"/>
      <c r="P125" s="213">
        <f>O125*H125</f>
        <v>0</v>
      </c>
      <c r="Q125" s="213">
        <v>0</v>
      </c>
      <c r="R125" s="213">
        <f>Q125*H125</f>
        <v>0</v>
      </c>
      <c r="S125" s="213">
        <v>0</v>
      </c>
      <c r="T125" s="214">
        <f>S125*H125</f>
        <v>0</v>
      </c>
      <c r="U125" s="34"/>
      <c r="V125" s="34"/>
      <c r="W125" s="34"/>
      <c r="X125" s="34"/>
      <c r="Y125" s="34"/>
      <c r="Z125" s="34"/>
      <c r="AA125" s="34"/>
      <c r="AB125" s="34"/>
      <c r="AC125" s="34"/>
      <c r="AD125" s="34"/>
      <c r="AE125" s="34"/>
      <c r="AR125" s="215" t="s">
        <v>156</v>
      </c>
      <c r="AT125" s="215" t="s">
        <v>151</v>
      </c>
      <c r="AU125" s="215" t="s">
        <v>87</v>
      </c>
      <c r="AY125" s="17" t="s">
        <v>149</v>
      </c>
      <c r="BE125" s="216">
        <f>IF(N125="základní",J125,0)</f>
        <v>0</v>
      </c>
      <c r="BF125" s="216">
        <f>IF(N125="snížená",J125,0)</f>
        <v>0</v>
      </c>
      <c r="BG125" s="216">
        <f>IF(N125="zákl. přenesená",J125,0)</f>
        <v>0</v>
      </c>
      <c r="BH125" s="216">
        <f>IF(N125="sníž. přenesená",J125,0)</f>
        <v>0</v>
      </c>
      <c r="BI125" s="216">
        <f>IF(N125="nulová",J125,0)</f>
        <v>0</v>
      </c>
      <c r="BJ125" s="17" t="s">
        <v>85</v>
      </c>
      <c r="BK125" s="216">
        <f>ROUND(I125*H125,2)</f>
        <v>0</v>
      </c>
      <c r="BL125" s="17" t="s">
        <v>156</v>
      </c>
      <c r="BM125" s="215" t="s">
        <v>157</v>
      </c>
    </row>
    <row r="126" spans="1:65" s="2" customFormat="1">
      <c r="A126" s="34"/>
      <c r="B126" s="35"/>
      <c r="C126" s="36"/>
      <c r="D126" s="217" t="s">
        <v>158</v>
      </c>
      <c r="E126" s="36"/>
      <c r="F126" s="218" t="s">
        <v>153</v>
      </c>
      <c r="G126" s="36"/>
      <c r="H126" s="36"/>
      <c r="I126" s="116"/>
      <c r="J126" s="36"/>
      <c r="K126" s="36"/>
      <c r="L126" s="39"/>
      <c r="M126" s="219"/>
      <c r="N126" s="220"/>
      <c r="O126" s="71"/>
      <c r="P126" s="71"/>
      <c r="Q126" s="71"/>
      <c r="R126" s="71"/>
      <c r="S126" s="71"/>
      <c r="T126" s="72"/>
      <c r="U126" s="34"/>
      <c r="V126" s="34"/>
      <c r="W126" s="34"/>
      <c r="X126" s="34"/>
      <c r="Y126" s="34"/>
      <c r="Z126" s="34"/>
      <c r="AA126" s="34"/>
      <c r="AB126" s="34"/>
      <c r="AC126" s="34"/>
      <c r="AD126" s="34"/>
      <c r="AE126" s="34"/>
      <c r="AT126" s="17" t="s">
        <v>158</v>
      </c>
      <c r="AU126" s="17" t="s">
        <v>87</v>
      </c>
    </row>
    <row r="127" spans="1:65" s="13" customFormat="1">
      <c r="B127" s="221"/>
      <c r="C127" s="222"/>
      <c r="D127" s="217" t="s">
        <v>159</v>
      </c>
      <c r="E127" s="223" t="s">
        <v>1</v>
      </c>
      <c r="F127" s="224" t="s">
        <v>160</v>
      </c>
      <c r="G127" s="222"/>
      <c r="H127" s="223" t="s">
        <v>1</v>
      </c>
      <c r="I127" s="225"/>
      <c r="J127" s="222"/>
      <c r="K127" s="222"/>
      <c r="L127" s="226"/>
      <c r="M127" s="227"/>
      <c r="N127" s="228"/>
      <c r="O127" s="228"/>
      <c r="P127" s="228"/>
      <c r="Q127" s="228"/>
      <c r="R127" s="228"/>
      <c r="S127" s="228"/>
      <c r="T127" s="229"/>
      <c r="AT127" s="230" t="s">
        <v>159</v>
      </c>
      <c r="AU127" s="230" t="s">
        <v>87</v>
      </c>
      <c r="AV127" s="13" t="s">
        <v>85</v>
      </c>
      <c r="AW127" s="13" t="s">
        <v>33</v>
      </c>
      <c r="AX127" s="13" t="s">
        <v>77</v>
      </c>
      <c r="AY127" s="230" t="s">
        <v>149</v>
      </c>
    </row>
    <row r="128" spans="1:65" s="14" customFormat="1">
      <c r="B128" s="231"/>
      <c r="C128" s="232"/>
      <c r="D128" s="217" t="s">
        <v>159</v>
      </c>
      <c r="E128" s="233" t="s">
        <v>1</v>
      </c>
      <c r="F128" s="234" t="s">
        <v>161</v>
      </c>
      <c r="G128" s="232"/>
      <c r="H128" s="235">
        <v>5</v>
      </c>
      <c r="I128" s="236"/>
      <c r="J128" s="232"/>
      <c r="K128" s="232"/>
      <c r="L128" s="237"/>
      <c r="M128" s="238"/>
      <c r="N128" s="239"/>
      <c r="O128" s="239"/>
      <c r="P128" s="239"/>
      <c r="Q128" s="239"/>
      <c r="R128" s="239"/>
      <c r="S128" s="239"/>
      <c r="T128" s="240"/>
      <c r="AT128" s="241" t="s">
        <v>159</v>
      </c>
      <c r="AU128" s="241" t="s">
        <v>87</v>
      </c>
      <c r="AV128" s="14" t="s">
        <v>87</v>
      </c>
      <c r="AW128" s="14" t="s">
        <v>33</v>
      </c>
      <c r="AX128" s="14" t="s">
        <v>85</v>
      </c>
      <c r="AY128" s="241" t="s">
        <v>149</v>
      </c>
    </row>
    <row r="129" spans="1:65" s="2" customFormat="1" ht="21.75" customHeight="1">
      <c r="A129" s="34"/>
      <c r="B129" s="35"/>
      <c r="C129" s="204" t="s">
        <v>87</v>
      </c>
      <c r="D129" s="204" t="s">
        <v>151</v>
      </c>
      <c r="E129" s="205" t="s">
        <v>162</v>
      </c>
      <c r="F129" s="206" t="s">
        <v>163</v>
      </c>
      <c r="G129" s="207" t="s">
        <v>154</v>
      </c>
      <c r="H129" s="208">
        <v>5</v>
      </c>
      <c r="I129" s="209"/>
      <c r="J129" s="210">
        <f>ROUND(I129*H129,2)</f>
        <v>0</v>
      </c>
      <c r="K129" s="206" t="s">
        <v>155</v>
      </c>
      <c r="L129" s="39"/>
      <c r="M129" s="211" t="s">
        <v>1</v>
      </c>
      <c r="N129" s="212" t="s">
        <v>42</v>
      </c>
      <c r="O129" s="71"/>
      <c r="P129" s="213">
        <f>O129*H129</f>
        <v>0</v>
      </c>
      <c r="Q129" s="213">
        <v>0</v>
      </c>
      <c r="R129" s="213">
        <f>Q129*H129</f>
        <v>0</v>
      </c>
      <c r="S129" s="213">
        <v>0</v>
      </c>
      <c r="T129" s="214">
        <f>S129*H129</f>
        <v>0</v>
      </c>
      <c r="U129" s="34"/>
      <c r="V129" s="34"/>
      <c r="W129" s="34"/>
      <c r="X129" s="34"/>
      <c r="Y129" s="34"/>
      <c r="Z129" s="34"/>
      <c r="AA129" s="34"/>
      <c r="AB129" s="34"/>
      <c r="AC129" s="34"/>
      <c r="AD129" s="34"/>
      <c r="AE129" s="34"/>
      <c r="AR129" s="215" t="s">
        <v>156</v>
      </c>
      <c r="AT129" s="215" t="s">
        <v>151</v>
      </c>
      <c r="AU129" s="215" t="s">
        <v>87</v>
      </c>
      <c r="AY129" s="17" t="s">
        <v>149</v>
      </c>
      <c r="BE129" s="216">
        <f>IF(N129="základní",J129,0)</f>
        <v>0</v>
      </c>
      <c r="BF129" s="216">
        <f>IF(N129="snížená",J129,0)</f>
        <v>0</v>
      </c>
      <c r="BG129" s="216">
        <f>IF(N129="zákl. přenesená",J129,0)</f>
        <v>0</v>
      </c>
      <c r="BH129" s="216">
        <f>IF(N129="sníž. přenesená",J129,0)</f>
        <v>0</v>
      </c>
      <c r="BI129" s="216">
        <f>IF(N129="nulová",J129,0)</f>
        <v>0</v>
      </c>
      <c r="BJ129" s="17" t="s">
        <v>85</v>
      </c>
      <c r="BK129" s="216">
        <f>ROUND(I129*H129,2)</f>
        <v>0</v>
      </c>
      <c r="BL129" s="17" t="s">
        <v>156</v>
      </c>
      <c r="BM129" s="215" t="s">
        <v>164</v>
      </c>
    </row>
    <row r="130" spans="1:65" s="2" customFormat="1">
      <c r="A130" s="34"/>
      <c r="B130" s="35"/>
      <c r="C130" s="36"/>
      <c r="D130" s="217" t="s">
        <v>158</v>
      </c>
      <c r="E130" s="36"/>
      <c r="F130" s="218" t="s">
        <v>163</v>
      </c>
      <c r="G130" s="36"/>
      <c r="H130" s="36"/>
      <c r="I130" s="116"/>
      <c r="J130" s="36"/>
      <c r="K130" s="36"/>
      <c r="L130" s="39"/>
      <c r="M130" s="219"/>
      <c r="N130" s="220"/>
      <c r="O130" s="71"/>
      <c r="P130" s="71"/>
      <c r="Q130" s="71"/>
      <c r="R130" s="71"/>
      <c r="S130" s="71"/>
      <c r="T130" s="72"/>
      <c r="U130" s="34"/>
      <c r="V130" s="34"/>
      <c r="W130" s="34"/>
      <c r="X130" s="34"/>
      <c r="Y130" s="34"/>
      <c r="Z130" s="34"/>
      <c r="AA130" s="34"/>
      <c r="AB130" s="34"/>
      <c r="AC130" s="34"/>
      <c r="AD130" s="34"/>
      <c r="AE130" s="34"/>
      <c r="AT130" s="17" t="s">
        <v>158</v>
      </c>
      <c r="AU130" s="17" t="s">
        <v>87</v>
      </c>
    </row>
    <row r="131" spans="1:65" s="13" customFormat="1">
      <c r="B131" s="221"/>
      <c r="C131" s="222"/>
      <c r="D131" s="217" t="s">
        <v>159</v>
      </c>
      <c r="E131" s="223" t="s">
        <v>1</v>
      </c>
      <c r="F131" s="224" t="s">
        <v>160</v>
      </c>
      <c r="G131" s="222"/>
      <c r="H131" s="223" t="s">
        <v>1</v>
      </c>
      <c r="I131" s="225"/>
      <c r="J131" s="222"/>
      <c r="K131" s="222"/>
      <c r="L131" s="226"/>
      <c r="M131" s="227"/>
      <c r="N131" s="228"/>
      <c r="O131" s="228"/>
      <c r="P131" s="228"/>
      <c r="Q131" s="228"/>
      <c r="R131" s="228"/>
      <c r="S131" s="228"/>
      <c r="T131" s="229"/>
      <c r="AT131" s="230" t="s">
        <v>159</v>
      </c>
      <c r="AU131" s="230" t="s">
        <v>87</v>
      </c>
      <c r="AV131" s="13" t="s">
        <v>85</v>
      </c>
      <c r="AW131" s="13" t="s">
        <v>33</v>
      </c>
      <c r="AX131" s="13" t="s">
        <v>77</v>
      </c>
      <c r="AY131" s="230" t="s">
        <v>149</v>
      </c>
    </row>
    <row r="132" spans="1:65" s="14" customFormat="1">
      <c r="B132" s="231"/>
      <c r="C132" s="232"/>
      <c r="D132" s="217" t="s">
        <v>159</v>
      </c>
      <c r="E132" s="233" t="s">
        <v>1</v>
      </c>
      <c r="F132" s="234" t="s">
        <v>161</v>
      </c>
      <c r="G132" s="232"/>
      <c r="H132" s="235">
        <v>5</v>
      </c>
      <c r="I132" s="236"/>
      <c r="J132" s="232"/>
      <c r="K132" s="232"/>
      <c r="L132" s="237"/>
      <c r="M132" s="238"/>
      <c r="N132" s="239"/>
      <c r="O132" s="239"/>
      <c r="P132" s="239"/>
      <c r="Q132" s="239"/>
      <c r="R132" s="239"/>
      <c r="S132" s="239"/>
      <c r="T132" s="240"/>
      <c r="AT132" s="241" t="s">
        <v>159</v>
      </c>
      <c r="AU132" s="241" t="s">
        <v>87</v>
      </c>
      <c r="AV132" s="14" t="s">
        <v>87</v>
      </c>
      <c r="AW132" s="14" t="s">
        <v>33</v>
      </c>
      <c r="AX132" s="14" t="s">
        <v>85</v>
      </c>
      <c r="AY132" s="241" t="s">
        <v>149</v>
      </c>
    </row>
    <row r="133" spans="1:65" s="12" customFormat="1" ht="22.9" customHeight="1">
      <c r="B133" s="188"/>
      <c r="C133" s="189"/>
      <c r="D133" s="190" t="s">
        <v>76</v>
      </c>
      <c r="E133" s="202" t="s">
        <v>161</v>
      </c>
      <c r="F133" s="202" t="s">
        <v>165</v>
      </c>
      <c r="G133" s="189"/>
      <c r="H133" s="189"/>
      <c r="I133" s="192"/>
      <c r="J133" s="203">
        <f>BK133</f>
        <v>0</v>
      </c>
      <c r="K133" s="189"/>
      <c r="L133" s="194"/>
      <c r="M133" s="195"/>
      <c r="N133" s="196"/>
      <c r="O133" s="196"/>
      <c r="P133" s="197">
        <f>SUM(P134:P666)</f>
        <v>0</v>
      </c>
      <c r="Q133" s="196"/>
      <c r="R133" s="197">
        <f>SUM(R134:R666)</f>
        <v>0</v>
      </c>
      <c r="S133" s="196"/>
      <c r="T133" s="198">
        <f>SUM(T134:T666)</f>
        <v>0</v>
      </c>
      <c r="AR133" s="199" t="s">
        <v>85</v>
      </c>
      <c r="AT133" s="200" t="s">
        <v>76</v>
      </c>
      <c r="AU133" s="200" t="s">
        <v>85</v>
      </c>
      <c r="AY133" s="199" t="s">
        <v>149</v>
      </c>
      <c r="BK133" s="201">
        <f>SUM(BK134:BK666)</f>
        <v>0</v>
      </c>
    </row>
    <row r="134" spans="1:65" s="2" customFormat="1" ht="21.75" customHeight="1">
      <c r="A134" s="34"/>
      <c r="B134" s="35"/>
      <c r="C134" s="204" t="s">
        <v>166</v>
      </c>
      <c r="D134" s="204" t="s">
        <v>151</v>
      </c>
      <c r="E134" s="205" t="s">
        <v>167</v>
      </c>
      <c r="F134" s="206" t="s">
        <v>168</v>
      </c>
      <c r="G134" s="207" t="s">
        <v>169</v>
      </c>
      <c r="H134" s="208">
        <v>2</v>
      </c>
      <c r="I134" s="209"/>
      <c r="J134" s="210">
        <f>ROUND(I134*H134,2)</f>
        <v>0</v>
      </c>
      <c r="K134" s="206" t="s">
        <v>155</v>
      </c>
      <c r="L134" s="39"/>
      <c r="M134" s="211" t="s">
        <v>1</v>
      </c>
      <c r="N134" s="212" t="s">
        <v>42</v>
      </c>
      <c r="O134" s="71"/>
      <c r="P134" s="213">
        <f>O134*H134</f>
        <v>0</v>
      </c>
      <c r="Q134" s="213">
        <v>0</v>
      </c>
      <c r="R134" s="213">
        <f>Q134*H134</f>
        <v>0</v>
      </c>
      <c r="S134" s="213">
        <v>0</v>
      </c>
      <c r="T134" s="214">
        <f>S134*H134</f>
        <v>0</v>
      </c>
      <c r="U134" s="34"/>
      <c r="V134" s="34"/>
      <c r="W134" s="34"/>
      <c r="X134" s="34"/>
      <c r="Y134" s="34"/>
      <c r="Z134" s="34"/>
      <c r="AA134" s="34"/>
      <c r="AB134" s="34"/>
      <c r="AC134" s="34"/>
      <c r="AD134" s="34"/>
      <c r="AE134" s="34"/>
      <c r="AR134" s="215" t="s">
        <v>156</v>
      </c>
      <c r="AT134" s="215" t="s">
        <v>151</v>
      </c>
      <c r="AU134" s="215" t="s">
        <v>87</v>
      </c>
      <c r="AY134" s="17" t="s">
        <v>149</v>
      </c>
      <c r="BE134" s="216">
        <f>IF(N134="základní",J134,0)</f>
        <v>0</v>
      </c>
      <c r="BF134" s="216">
        <f>IF(N134="snížená",J134,0)</f>
        <v>0</v>
      </c>
      <c r="BG134" s="216">
        <f>IF(N134="zákl. přenesená",J134,0)</f>
        <v>0</v>
      </c>
      <c r="BH134" s="216">
        <f>IF(N134="sníž. přenesená",J134,0)</f>
        <v>0</v>
      </c>
      <c r="BI134" s="216">
        <f>IF(N134="nulová",J134,0)</f>
        <v>0</v>
      </c>
      <c r="BJ134" s="17" t="s">
        <v>85</v>
      </c>
      <c r="BK134" s="216">
        <f>ROUND(I134*H134,2)</f>
        <v>0</v>
      </c>
      <c r="BL134" s="17" t="s">
        <v>156</v>
      </c>
      <c r="BM134" s="215" t="s">
        <v>170</v>
      </c>
    </row>
    <row r="135" spans="1:65" s="2" customFormat="1" ht="48.75">
      <c r="A135" s="34"/>
      <c r="B135" s="35"/>
      <c r="C135" s="36"/>
      <c r="D135" s="217" t="s">
        <v>158</v>
      </c>
      <c r="E135" s="36"/>
      <c r="F135" s="218" t="s">
        <v>171</v>
      </c>
      <c r="G135" s="36"/>
      <c r="H135" s="36"/>
      <c r="I135" s="116"/>
      <c r="J135" s="36"/>
      <c r="K135" s="36"/>
      <c r="L135" s="39"/>
      <c r="M135" s="219"/>
      <c r="N135" s="220"/>
      <c r="O135" s="71"/>
      <c r="P135" s="71"/>
      <c r="Q135" s="71"/>
      <c r="R135" s="71"/>
      <c r="S135" s="71"/>
      <c r="T135" s="72"/>
      <c r="U135" s="34"/>
      <c r="V135" s="34"/>
      <c r="W135" s="34"/>
      <c r="X135" s="34"/>
      <c r="Y135" s="34"/>
      <c r="Z135" s="34"/>
      <c r="AA135" s="34"/>
      <c r="AB135" s="34"/>
      <c r="AC135" s="34"/>
      <c r="AD135" s="34"/>
      <c r="AE135" s="34"/>
      <c r="AT135" s="17" t="s">
        <v>158</v>
      </c>
      <c r="AU135" s="17" t="s">
        <v>87</v>
      </c>
    </row>
    <row r="136" spans="1:65" s="2" customFormat="1" ht="21.75" customHeight="1">
      <c r="A136" s="34"/>
      <c r="B136" s="35"/>
      <c r="C136" s="204" t="s">
        <v>156</v>
      </c>
      <c r="D136" s="204" t="s">
        <v>151</v>
      </c>
      <c r="E136" s="205" t="s">
        <v>172</v>
      </c>
      <c r="F136" s="206" t="s">
        <v>173</v>
      </c>
      <c r="G136" s="207" t="s">
        <v>174</v>
      </c>
      <c r="H136" s="208">
        <v>500</v>
      </c>
      <c r="I136" s="209"/>
      <c r="J136" s="210">
        <f>ROUND(I136*H136,2)</f>
        <v>0</v>
      </c>
      <c r="K136" s="206" t="s">
        <v>155</v>
      </c>
      <c r="L136" s="39"/>
      <c r="M136" s="211" t="s">
        <v>1</v>
      </c>
      <c r="N136" s="212" t="s">
        <v>42</v>
      </c>
      <c r="O136" s="71"/>
      <c r="P136" s="213">
        <f>O136*H136</f>
        <v>0</v>
      </c>
      <c r="Q136" s="213">
        <v>0</v>
      </c>
      <c r="R136" s="213">
        <f>Q136*H136</f>
        <v>0</v>
      </c>
      <c r="S136" s="213">
        <v>0</v>
      </c>
      <c r="T136" s="214">
        <f>S136*H136</f>
        <v>0</v>
      </c>
      <c r="U136" s="34"/>
      <c r="V136" s="34"/>
      <c r="W136" s="34"/>
      <c r="X136" s="34"/>
      <c r="Y136" s="34"/>
      <c r="Z136" s="34"/>
      <c r="AA136" s="34"/>
      <c r="AB136" s="34"/>
      <c r="AC136" s="34"/>
      <c r="AD136" s="34"/>
      <c r="AE136" s="34"/>
      <c r="AR136" s="215" t="s">
        <v>156</v>
      </c>
      <c r="AT136" s="215" t="s">
        <v>151</v>
      </c>
      <c r="AU136" s="215" t="s">
        <v>87</v>
      </c>
      <c r="AY136" s="17" t="s">
        <v>149</v>
      </c>
      <c r="BE136" s="216">
        <f>IF(N136="základní",J136,0)</f>
        <v>0</v>
      </c>
      <c r="BF136" s="216">
        <f>IF(N136="snížená",J136,0)</f>
        <v>0</v>
      </c>
      <c r="BG136" s="216">
        <f>IF(N136="zákl. přenesená",J136,0)</f>
        <v>0</v>
      </c>
      <c r="BH136" s="216">
        <f>IF(N136="sníž. přenesená",J136,0)</f>
        <v>0</v>
      </c>
      <c r="BI136" s="216">
        <f>IF(N136="nulová",J136,0)</f>
        <v>0</v>
      </c>
      <c r="BJ136" s="17" t="s">
        <v>85</v>
      </c>
      <c r="BK136" s="216">
        <f>ROUND(I136*H136,2)</f>
        <v>0</v>
      </c>
      <c r="BL136" s="17" t="s">
        <v>156</v>
      </c>
      <c r="BM136" s="215" t="s">
        <v>175</v>
      </c>
    </row>
    <row r="137" spans="1:65" s="2" customFormat="1" ht="39">
      <c r="A137" s="34"/>
      <c r="B137" s="35"/>
      <c r="C137" s="36"/>
      <c r="D137" s="217" t="s">
        <v>158</v>
      </c>
      <c r="E137" s="36"/>
      <c r="F137" s="218" t="s">
        <v>176</v>
      </c>
      <c r="G137" s="36"/>
      <c r="H137" s="36"/>
      <c r="I137" s="116"/>
      <c r="J137" s="36"/>
      <c r="K137" s="36"/>
      <c r="L137" s="39"/>
      <c r="M137" s="219"/>
      <c r="N137" s="220"/>
      <c r="O137" s="71"/>
      <c r="P137" s="71"/>
      <c r="Q137" s="71"/>
      <c r="R137" s="71"/>
      <c r="S137" s="71"/>
      <c r="T137" s="72"/>
      <c r="U137" s="34"/>
      <c r="V137" s="34"/>
      <c r="W137" s="34"/>
      <c r="X137" s="34"/>
      <c r="Y137" s="34"/>
      <c r="Z137" s="34"/>
      <c r="AA137" s="34"/>
      <c r="AB137" s="34"/>
      <c r="AC137" s="34"/>
      <c r="AD137" s="34"/>
      <c r="AE137" s="34"/>
      <c r="AT137" s="17" t="s">
        <v>158</v>
      </c>
      <c r="AU137" s="17" t="s">
        <v>87</v>
      </c>
    </row>
    <row r="138" spans="1:65" s="14" customFormat="1">
      <c r="B138" s="231"/>
      <c r="C138" s="232"/>
      <c r="D138" s="217" t="s">
        <v>159</v>
      </c>
      <c r="E138" s="233" t="s">
        <v>117</v>
      </c>
      <c r="F138" s="234" t="s">
        <v>118</v>
      </c>
      <c r="G138" s="232"/>
      <c r="H138" s="235">
        <v>500</v>
      </c>
      <c r="I138" s="236"/>
      <c r="J138" s="232"/>
      <c r="K138" s="232"/>
      <c r="L138" s="237"/>
      <c r="M138" s="238"/>
      <c r="N138" s="239"/>
      <c r="O138" s="239"/>
      <c r="P138" s="239"/>
      <c r="Q138" s="239"/>
      <c r="R138" s="239"/>
      <c r="S138" s="239"/>
      <c r="T138" s="240"/>
      <c r="AT138" s="241" t="s">
        <v>159</v>
      </c>
      <c r="AU138" s="241" t="s">
        <v>87</v>
      </c>
      <c r="AV138" s="14" t="s">
        <v>87</v>
      </c>
      <c r="AW138" s="14" t="s">
        <v>33</v>
      </c>
      <c r="AX138" s="14" t="s">
        <v>85</v>
      </c>
      <c r="AY138" s="241" t="s">
        <v>149</v>
      </c>
    </row>
    <row r="139" spans="1:65" s="2" customFormat="1" ht="21.75" customHeight="1">
      <c r="A139" s="34"/>
      <c r="B139" s="35"/>
      <c r="C139" s="204" t="s">
        <v>161</v>
      </c>
      <c r="D139" s="204" t="s">
        <v>151</v>
      </c>
      <c r="E139" s="205" t="s">
        <v>177</v>
      </c>
      <c r="F139" s="206" t="s">
        <v>178</v>
      </c>
      <c r="G139" s="207" t="s">
        <v>174</v>
      </c>
      <c r="H139" s="208">
        <v>500</v>
      </c>
      <c r="I139" s="209"/>
      <c r="J139" s="210">
        <f>ROUND(I139*H139,2)</f>
        <v>0</v>
      </c>
      <c r="K139" s="206" t="s">
        <v>155</v>
      </c>
      <c r="L139" s="39"/>
      <c r="M139" s="211" t="s">
        <v>1</v>
      </c>
      <c r="N139" s="212" t="s">
        <v>42</v>
      </c>
      <c r="O139" s="71"/>
      <c r="P139" s="213">
        <f>O139*H139</f>
        <v>0</v>
      </c>
      <c r="Q139" s="213">
        <v>0</v>
      </c>
      <c r="R139" s="213">
        <f>Q139*H139</f>
        <v>0</v>
      </c>
      <c r="S139" s="213">
        <v>0</v>
      </c>
      <c r="T139" s="214">
        <f>S139*H139</f>
        <v>0</v>
      </c>
      <c r="U139" s="34"/>
      <c r="V139" s="34"/>
      <c r="W139" s="34"/>
      <c r="X139" s="34"/>
      <c r="Y139" s="34"/>
      <c r="Z139" s="34"/>
      <c r="AA139" s="34"/>
      <c r="AB139" s="34"/>
      <c r="AC139" s="34"/>
      <c r="AD139" s="34"/>
      <c r="AE139" s="34"/>
      <c r="AR139" s="215" t="s">
        <v>156</v>
      </c>
      <c r="AT139" s="215" t="s">
        <v>151</v>
      </c>
      <c r="AU139" s="215" t="s">
        <v>87</v>
      </c>
      <c r="AY139" s="17" t="s">
        <v>149</v>
      </c>
      <c r="BE139" s="216">
        <f>IF(N139="základní",J139,0)</f>
        <v>0</v>
      </c>
      <c r="BF139" s="216">
        <f>IF(N139="snížená",J139,0)</f>
        <v>0</v>
      </c>
      <c r="BG139" s="216">
        <f>IF(N139="zákl. přenesená",J139,0)</f>
        <v>0</v>
      </c>
      <c r="BH139" s="216">
        <f>IF(N139="sníž. přenesená",J139,0)</f>
        <v>0</v>
      </c>
      <c r="BI139" s="216">
        <f>IF(N139="nulová",J139,0)</f>
        <v>0</v>
      </c>
      <c r="BJ139" s="17" t="s">
        <v>85</v>
      </c>
      <c r="BK139" s="216">
        <f>ROUND(I139*H139,2)</f>
        <v>0</v>
      </c>
      <c r="BL139" s="17" t="s">
        <v>156</v>
      </c>
      <c r="BM139" s="215" t="s">
        <v>179</v>
      </c>
    </row>
    <row r="140" spans="1:65" s="2" customFormat="1" ht="48.75">
      <c r="A140" s="34"/>
      <c r="B140" s="35"/>
      <c r="C140" s="36"/>
      <c r="D140" s="217" t="s">
        <v>158</v>
      </c>
      <c r="E140" s="36"/>
      <c r="F140" s="218" t="s">
        <v>180</v>
      </c>
      <c r="G140" s="36"/>
      <c r="H140" s="36"/>
      <c r="I140" s="116"/>
      <c r="J140" s="36"/>
      <c r="K140" s="36"/>
      <c r="L140" s="39"/>
      <c r="M140" s="219"/>
      <c r="N140" s="220"/>
      <c r="O140" s="71"/>
      <c r="P140" s="71"/>
      <c r="Q140" s="71"/>
      <c r="R140" s="71"/>
      <c r="S140" s="71"/>
      <c r="T140" s="72"/>
      <c r="U140" s="34"/>
      <c r="V140" s="34"/>
      <c r="W140" s="34"/>
      <c r="X140" s="34"/>
      <c r="Y140" s="34"/>
      <c r="Z140" s="34"/>
      <c r="AA140" s="34"/>
      <c r="AB140" s="34"/>
      <c r="AC140" s="34"/>
      <c r="AD140" s="34"/>
      <c r="AE140" s="34"/>
      <c r="AT140" s="17" t="s">
        <v>158</v>
      </c>
      <c r="AU140" s="17" t="s">
        <v>87</v>
      </c>
    </row>
    <row r="141" spans="1:65" s="14" customFormat="1">
      <c r="B141" s="231"/>
      <c r="C141" s="232"/>
      <c r="D141" s="217" t="s">
        <v>159</v>
      </c>
      <c r="E141" s="233" t="s">
        <v>1</v>
      </c>
      <c r="F141" s="234" t="s">
        <v>117</v>
      </c>
      <c r="G141" s="232"/>
      <c r="H141" s="235">
        <v>500</v>
      </c>
      <c r="I141" s="236"/>
      <c r="J141" s="232"/>
      <c r="K141" s="232"/>
      <c r="L141" s="237"/>
      <c r="M141" s="238"/>
      <c r="N141" s="239"/>
      <c r="O141" s="239"/>
      <c r="P141" s="239"/>
      <c r="Q141" s="239"/>
      <c r="R141" s="239"/>
      <c r="S141" s="239"/>
      <c r="T141" s="240"/>
      <c r="AT141" s="241" t="s">
        <v>159</v>
      </c>
      <c r="AU141" s="241" t="s">
        <v>87</v>
      </c>
      <c r="AV141" s="14" t="s">
        <v>87</v>
      </c>
      <c r="AW141" s="14" t="s">
        <v>33</v>
      </c>
      <c r="AX141" s="14" t="s">
        <v>85</v>
      </c>
      <c r="AY141" s="241" t="s">
        <v>149</v>
      </c>
    </row>
    <row r="142" spans="1:65" s="2" customFormat="1" ht="21.75" customHeight="1">
      <c r="A142" s="34"/>
      <c r="B142" s="35"/>
      <c r="C142" s="204" t="s">
        <v>181</v>
      </c>
      <c r="D142" s="204" t="s">
        <v>151</v>
      </c>
      <c r="E142" s="205" t="s">
        <v>182</v>
      </c>
      <c r="F142" s="206" t="s">
        <v>183</v>
      </c>
      <c r="G142" s="207" t="s">
        <v>184</v>
      </c>
      <c r="H142" s="208">
        <v>25</v>
      </c>
      <c r="I142" s="209"/>
      <c r="J142" s="210">
        <f>ROUND(I142*H142,2)</f>
        <v>0</v>
      </c>
      <c r="K142" s="206" t="s">
        <v>155</v>
      </c>
      <c r="L142" s="39"/>
      <c r="M142" s="211" t="s">
        <v>1</v>
      </c>
      <c r="N142" s="212" t="s">
        <v>42</v>
      </c>
      <c r="O142" s="71"/>
      <c r="P142" s="213">
        <f>O142*H142</f>
        <v>0</v>
      </c>
      <c r="Q142" s="213">
        <v>0</v>
      </c>
      <c r="R142" s="213">
        <f>Q142*H142</f>
        <v>0</v>
      </c>
      <c r="S142" s="213">
        <v>0</v>
      </c>
      <c r="T142" s="214">
        <f>S142*H142</f>
        <v>0</v>
      </c>
      <c r="U142" s="34"/>
      <c r="V142" s="34"/>
      <c r="W142" s="34"/>
      <c r="X142" s="34"/>
      <c r="Y142" s="34"/>
      <c r="Z142" s="34"/>
      <c r="AA142" s="34"/>
      <c r="AB142" s="34"/>
      <c r="AC142" s="34"/>
      <c r="AD142" s="34"/>
      <c r="AE142" s="34"/>
      <c r="AR142" s="215" t="s">
        <v>156</v>
      </c>
      <c r="AT142" s="215" t="s">
        <v>151</v>
      </c>
      <c r="AU142" s="215" t="s">
        <v>87</v>
      </c>
      <c r="AY142" s="17" t="s">
        <v>149</v>
      </c>
      <c r="BE142" s="216">
        <f>IF(N142="základní",J142,0)</f>
        <v>0</v>
      </c>
      <c r="BF142" s="216">
        <f>IF(N142="snížená",J142,0)</f>
        <v>0</v>
      </c>
      <c r="BG142" s="216">
        <f>IF(N142="zákl. přenesená",J142,0)</f>
        <v>0</v>
      </c>
      <c r="BH142" s="216">
        <f>IF(N142="sníž. přenesená",J142,0)</f>
        <v>0</v>
      </c>
      <c r="BI142" s="216">
        <f>IF(N142="nulová",J142,0)</f>
        <v>0</v>
      </c>
      <c r="BJ142" s="17" t="s">
        <v>85</v>
      </c>
      <c r="BK142" s="216">
        <f>ROUND(I142*H142,2)</f>
        <v>0</v>
      </c>
      <c r="BL142" s="17" t="s">
        <v>156</v>
      </c>
      <c r="BM142" s="215" t="s">
        <v>185</v>
      </c>
    </row>
    <row r="143" spans="1:65" s="2" customFormat="1" ht="48.75">
      <c r="A143" s="34"/>
      <c r="B143" s="35"/>
      <c r="C143" s="36"/>
      <c r="D143" s="217" t="s">
        <v>158</v>
      </c>
      <c r="E143" s="36"/>
      <c r="F143" s="218" t="s">
        <v>186</v>
      </c>
      <c r="G143" s="36"/>
      <c r="H143" s="36"/>
      <c r="I143" s="116"/>
      <c r="J143" s="36"/>
      <c r="K143" s="36"/>
      <c r="L143" s="39"/>
      <c r="M143" s="219"/>
      <c r="N143" s="220"/>
      <c r="O143" s="71"/>
      <c r="P143" s="71"/>
      <c r="Q143" s="71"/>
      <c r="R143" s="71"/>
      <c r="S143" s="71"/>
      <c r="T143" s="72"/>
      <c r="U143" s="34"/>
      <c r="V143" s="34"/>
      <c r="W143" s="34"/>
      <c r="X143" s="34"/>
      <c r="Y143" s="34"/>
      <c r="Z143" s="34"/>
      <c r="AA143" s="34"/>
      <c r="AB143" s="34"/>
      <c r="AC143" s="34"/>
      <c r="AD143" s="34"/>
      <c r="AE143" s="34"/>
      <c r="AT143" s="17" t="s">
        <v>158</v>
      </c>
      <c r="AU143" s="17" t="s">
        <v>87</v>
      </c>
    </row>
    <row r="144" spans="1:65" s="14" customFormat="1">
      <c r="B144" s="231"/>
      <c r="C144" s="232"/>
      <c r="D144" s="217" t="s">
        <v>159</v>
      </c>
      <c r="E144" s="233" t="s">
        <v>1</v>
      </c>
      <c r="F144" s="234" t="s">
        <v>187</v>
      </c>
      <c r="G144" s="232"/>
      <c r="H144" s="235">
        <v>25</v>
      </c>
      <c r="I144" s="236"/>
      <c r="J144" s="232"/>
      <c r="K144" s="232"/>
      <c r="L144" s="237"/>
      <c r="M144" s="238"/>
      <c r="N144" s="239"/>
      <c r="O144" s="239"/>
      <c r="P144" s="239"/>
      <c r="Q144" s="239"/>
      <c r="R144" s="239"/>
      <c r="S144" s="239"/>
      <c r="T144" s="240"/>
      <c r="AT144" s="241" t="s">
        <v>159</v>
      </c>
      <c r="AU144" s="241" t="s">
        <v>87</v>
      </c>
      <c r="AV144" s="14" t="s">
        <v>87</v>
      </c>
      <c r="AW144" s="14" t="s">
        <v>33</v>
      </c>
      <c r="AX144" s="14" t="s">
        <v>85</v>
      </c>
      <c r="AY144" s="241" t="s">
        <v>149</v>
      </c>
    </row>
    <row r="145" spans="1:65" s="2" customFormat="1" ht="21.75" customHeight="1">
      <c r="A145" s="34"/>
      <c r="B145" s="35"/>
      <c r="C145" s="204" t="s">
        <v>188</v>
      </c>
      <c r="D145" s="204" t="s">
        <v>151</v>
      </c>
      <c r="E145" s="205" t="s">
        <v>189</v>
      </c>
      <c r="F145" s="206" t="s">
        <v>190</v>
      </c>
      <c r="G145" s="207" t="s">
        <v>184</v>
      </c>
      <c r="H145" s="208">
        <v>62</v>
      </c>
      <c r="I145" s="209"/>
      <c r="J145" s="210">
        <f>ROUND(I145*H145,2)</f>
        <v>0</v>
      </c>
      <c r="K145" s="206" t="s">
        <v>155</v>
      </c>
      <c r="L145" s="39"/>
      <c r="M145" s="211" t="s">
        <v>1</v>
      </c>
      <c r="N145" s="212" t="s">
        <v>42</v>
      </c>
      <c r="O145" s="71"/>
      <c r="P145" s="213">
        <f>O145*H145</f>
        <v>0</v>
      </c>
      <c r="Q145" s="213">
        <v>0</v>
      </c>
      <c r="R145" s="213">
        <f>Q145*H145</f>
        <v>0</v>
      </c>
      <c r="S145" s="213">
        <v>0</v>
      </c>
      <c r="T145" s="214">
        <f>S145*H145</f>
        <v>0</v>
      </c>
      <c r="U145" s="34"/>
      <c r="V145" s="34"/>
      <c r="W145" s="34"/>
      <c r="X145" s="34"/>
      <c r="Y145" s="34"/>
      <c r="Z145" s="34"/>
      <c r="AA145" s="34"/>
      <c r="AB145" s="34"/>
      <c r="AC145" s="34"/>
      <c r="AD145" s="34"/>
      <c r="AE145" s="34"/>
      <c r="AR145" s="215" t="s">
        <v>156</v>
      </c>
      <c r="AT145" s="215" t="s">
        <v>151</v>
      </c>
      <c r="AU145" s="215" t="s">
        <v>87</v>
      </c>
      <c r="AY145" s="17" t="s">
        <v>149</v>
      </c>
      <c r="BE145" s="216">
        <f>IF(N145="základní",J145,0)</f>
        <v>0</v>
      </c>
      <c r="BF145" s="216">
        <f>IF(N145="snížená",J145,0)</f>
        <v>0</v>
      </c>
      <c r="BG145" s="216">
        <f>IF(N145="zákl. přenesená",J145,0)</f>
        <v>0</v>
      </c>
      <c r="BH145" s="216">
        <f>IF(N145="sníž. přenesená",J145,0)</f>
        <v>0</v>
      </c>
      <c r="BI145" s="216">
        <f>IF(N145="nulová",J145,0)</f>
        <v>0</v>
      </c>
      <c r="BJ145" s="17" t="s">
        <v>85</v>
      </c>
      <c r="BK145" s="216">
        <f>ROUND(I145*H145,2)</f>
        <v>0</v>
      </c>
      <c r="BL145" s="17" t="s">
        <v>156</v>
      </c>
      <c r="BM145" s="215" t="s">
        <v>191</v>
      </c>
    </row>
    <row r="146" spans="1:65" s="2" customFormat="1" ht="87.75">
      <c r="A146" s="34"/>
      <c r="B146" s="35"/>
      <c r="C146" s="36"/>
      <c r="D146" s="217" t="s">
        <v>158</v>
      </c>
      <c r="E146" s="36"/>
      <c r="F146" s="218" t="s">
        <v>192</v>
      </c>
      <c r="G146" s="36"/>
      <c r="H146" s="36"/>
      <c r="I146" s="116"/>
      <c r="J146" s="36"/>
      <c r="K146" s="36"/>
      <c r="L146" s="39"/>
      <c r="M146" s="219"/>
      <c r="N146" s="220"/>
      <c r="O146" s="71"/>
      <c r="P146" s="71"/>
      <c r="Q146" s="71"/>
      <c r="R146" s="71"/>
      <c r="S146" s="71"/>
      <c r="T146" s="72"/>
      <c r="U146" s="34"/>
      <c r="V146" s="34"/>
      <c r="W146" s="34"/>
      <c r="X146" s="34"/>
      <c r="Y146" s="34"/>
      <c r="Z146" s="34"/>
      <c r="AA146" s="34"/>
      <c r="AB146" s="34"/>
      <c r="AC146" s="34"/>
      <c r="AD146" s="34"/>
      <c r="AE146" s="34"/>
      <c r="AT146" s="17" t="s">
        <v>158</v>
      </c>
      <c r="AU146" s="17" t="s">
        <v>87</v>
      </c>
    </row>
    <row r="147" spans="1:65" s="13" customFormat="1">
      <c r="B147" s="221"/>
      <c r="C147" s="222"/>
      <c r="D147" s="217" t="s">
        <v>159</v>
      </c>
      <c r="E147" s="223" t="s">
        <v>1</v>
      </c>
      <c r="F147" s="224" t="s">
        <v>160</v>
      </c>
      <c r="G147" s="222"/>
      <c r="H147" s="223" t="s">
        <v>1</v>
      </c>
      <c r="I147" s="225"/>
      <c r="J147" s="222"/>
      <c r="K147" s="222"/>
      <c r="L147" s="226"/>
      <c r="M147" s="227"/>
      <c r="N147" s="228"/>
      <c r="O147" s="228"/>
      <c r="P147" s="228"/>
      <c r="Q147" s="228"/>
      <c r="R147" s="228"/>
      <c r="S147" s="228"/>
      <c r="T147" s="229"/>
      <c r="AT147" s="230" t="s">
        <v>159</v>
      </c>
      <c r="AU147" s="230" t="s">
        <v>87</v>
      </c>
      <c r="AV147" s="13" t="s">
        <v>85</v>
      </c>
      <c r="AW147" s="13" t="s">
        <v>33</v>
      </c>
      <c r="AX147" s="13" t="s">
        <v>77</v>
      </c>
      <c r="AY147" s="230" t="s">
        <v>149</v>
      </c>
    </row>
    <row r="148" spans="1:65" s="14" customFormat="1">
      <c r="B148" s="231"/>
      <c r="C148" s="232"/>
      <c r="D148" s="217" t="s">
        <v>159</v>
      </c>
      <c r="E148" s="233" t="s">
        <v>193</v>
      </c>
      <c r="F148" s="234" t="s">
        <v>194</v>
      </c>
      <c r="G148" s="232"/>
      <c r="H148" s="235">
        <v>62</v>
      </c>
      <c r="I148" s="236"/>
      <c r="J148" s="232"/>
      <c r="K148" s="232"/>
      <c r="L148" s="237"/>
      <c r="M148" s="238"/>
      <c r="N148" s="239"/>
      <c r="O148" s="239"/>
      <c r="P148" s="239"/>
      <c r="Q148" s="239"/>
      <c r="R148" s="239"/>
      <c r="S148" s="239"/>
      <c r="T148" s="240"/>
      <c r="AT148" s="241" t="s">
        <v>159</v>
      </c>
      <c r="AU148" s="241" t="s">
        <v>87</v>
      </c>
      <c r="AV148" s="14" t="s">
        <v>87</v>
      </c>
      <c r="AW148" s="14" t="s">
        <v>33</v>
      </c>
      <c r="AX148" s="14" t="s">
        <v>85</v>
      </c>
      <c r="AY148" s="241" t="s">
        <v>149</v>
      </c>
    </row>
    <row r="149" spans="1:65" s="2" customFormat="1" ht="21.75" customHeight="1">
      <c r="A149" s="34"/>
      <c r="B149" s="35"/>
      <c r="C149" s="204" t="s">
        <v>195</v>
      </c>
      <c r="D149" s="204" t="s">
        <v>151</v>
      </c>
      <c r="E149" s="205" t="s">
        <v>196</v>
      </c>
      <c r="F149" s="206" t="s">
        <v>197</v>
      </c>
      <c r="G149" s="207" t="s">
        <v>184</v>
      </c>
      <c r="H149" s="208">
        <v>20</v>
      </c>
      <c r="I149" s="209"/>
      <c r="J149" s="210">
        <f>ROUND(I149*H149,2)</f>
        <v>0</v>
      </c>
      <c r="K149" s="206" t="s">
        <v>155</v>
      </c>
      <c r="L149" s="39"/>
      <c r="M149" s="211" t="s">
        <v>1</v>
      </c>
      <c r="N149" s="212" t="s">
        <v>42</v>
      </c>
      <c r="O149" s="71"/>
      <c r="P149" s="213">
        <f>O149*H149</f>
        <v>0</v>
      </c>
      <c r="Q149" s="213">
        <v>0</v>
      </c>
      <c r="R149" s="213">
        <f>Q149*H149</f>
        <v>0</v>
      </c>
      <c r="S149" s="213">
        <v>0</v>
      </c>
      <c r="T149" s="214">
        <f>S149*H149</f>
        <v>0</v>
      </c>
      <c r="U149" s="34"/>
      <c r="V149" s="34"/>
      <c r="W149" s="34"/>
      <c r="X149" s="34"/>
      <c r="Y149" s="34"/>
      <c r="Z149" s="34"/>
      <c r="AA149" s="34"/>
      <c r="AB149" s="34"/>
      <c r="AC149" s="34"/>
      <c r="AD149" s="34"/>
      <c r="AE149" s="34"/>
      <c r="AR149" s="215" t="s">
        <v>156</v>
      </c>
      <c r="AT149" s="215" t="s">
        <v>151</v>
      </c>
      <c r="AU149" s="215" t="s">
        <v>87</v>
      </c>
      <c r="AY149" s="17" t="s">
        <v>149</v>
      </c>
      <c r="BE149" s="216">
        <f>IF(N149="základní",J149,0)</f>
        <v>0</v>
      </c>
      <c r="BF149" s="216">
        <f>IF(N149="snížená",J149,0)</f>
        <v>0</v>
      </c>
      <c r="BG149" s="216">
        <f>IF(N149="zákl. přenesená",J149,0)</f>
        <v>0</v>
      </c>
      <c r="BH149" s="216">
        <f>IF(N149="sníž. přenesená",J149,0)</f>
        <v>0</v>
      </c>
      <c r="BI149" s="216">
        <f>IF(N149="nulová",J149,0)</f>
        <v>0</v>
      </c>
      <c r="BJ149" s="17" t="s">
        <v>85</v>
      </c>
      <c r="BK149" s="216">
        <f>ROUND(I149*H149,2)</f>
        <v>0</v>
      </c>
      <c r="BL149" s="17" t="s">
        <v>156</v>
      </c>
      <c r="BM149" s="215" t="s">
        <v>198</v>
      </c>
    </row>
    <row r="150" spans="1:65" s="2" customFormat="1" ht="78">
      <c r="A150" s="34"/>
      <c r="B150" s="35"/>
      <c r="C150" s="36"/>
      <c r="D150" s="217" t="s">
        <v>158</v>
      </c>
      <c r="E150" s="36"/>
      <c r="F150" s="218" t="s">
        <v>199</v>
      </c>
      <c r="G150" s="36"/>
      <c r="H150" s="36"/>
      <c r="I150" s="116"/>
      <c r="J150" s="36"/>
      <c r="K150" s="36"/>
      <c r="L150" s="39"/>
      <c r="M150" s="219"/>
      <c r="N150" s="220"/>
      <c r="O150" s="71"/>
      <c r="P150" s="71"/>
      <c r="Q150" s="71"/>
      <c r="R150" s="71"/>
      <c r="S150" s="71"/>
      <c r="T150" s="72"/>
      <c r="U150" s="34"/>
      <c r="V150" s="34"/>
      <c r="W150" s="34"/>
      <c r="X150" s="34"/>
      <c r="Y150" s="34"/>
      <c r="Z150" s="34"/>
      <c r="AA150" s="34"/>
      <c r="AB150" s="34"/>
      <c r="AC150" s="34"/>
      <c r="AD150" s="34"/>
      <c r="AE150" s="34"/>
      <c r="AT150" s="17" t="s">
        <v>158</v>
      </c>
      <c r="AU150" s="17" t="s">
        <v>87</v>
      </c>
    </row>
    <row r="151" spans="1:65" s="13" customFormat="1">
      <c r="B151" s="221"/>
      <c r="C151" s="222"/>
      <c r="D151" s="217" t="s">
        <v>159</v>
      </c>
      <c r="E151" s="223" t="s">
        <v>1</v>
      </c>
      <c r="F151" s="224" t="s">
        <v>200</v>
      </c>
      <c r="G151" s="222"/>
      <c r="H151" s="223" t="s">
        <v>1</v>
      </c>
      <c r="I151" s="225"/>
      <c r="J151" s="222"/>
      <c r="K151" s="222"/>
      <c r="L151" s="226"/>
      <c r="M151" s="227"/>
      <c r="N151" s="228"/>
      <c r="O151" s="228"/>
      <c r="P151" s="228"/>
      <c r="Q151" s="228"/>
      <c r="R151" s="228"/>
      <c r="S151" s="228"/>
      <c r="T151" s="229"/>
      <c r="AT151" s="230" t="s">
        <v>159</v>
      </c>
      <c r="AU151" s="230" t="s">
        <v>87</v>
      </c>
      <c r="AV151" s="13" t="s">
        <v>85</v>
      </c>
      <c r="AW151" s="13" t="s">
        <v>33</v>
      </c>
      <c r="AX151" s="13" t="s">
        <v>77</v>
      </c>
      <c r="AY151" s="230" t="s">
        <v>149</v>
      </c>
    </row>
    <row r="152" spans="1:65" s="14" customFormat="1">
      <c r="B152" s="231"/>
      <c r="C152" s="232"/>
      <c r="D152" s="217" t="s">
        <v>159</v>
      </c>
      <c r="E152" s="233" t="s">
        <v>1</v>
      </c>
      <c r="F152" s="234" t="s">
        <v>201</v>
      </c>
      <c r="G152" s="232"/>
      <c r="H152" s="235">
        <v>20</v>
      </c>
      <c r="I152" s="236"/>
      <c r="J152" s="232"/>
      <c r="K152" s="232"/>
      <c r="L152" s="237"/>
      <c r="M152" s="238"/>
      <c r="N152" s="239"/>
      <c r="O152" s="239"/>
      <c r="P152" s="239"/>
      <c r="Q152" s="239"/>
      <c r="R152" s="239"/>
      <c r="S152" s="239"/>
      <c r="T152" s="240"/>
      <c r="AT152" s="241" t="s">
        <v>159</v>
      </c>
      <c r="AU152" s="241" t="s">
        <v>87</v>
      </c>
      <c r="AV152" s="14" t="s">
        <v>87</v>
      </c>
      <c r="AW152" s="14" t="s">
        <v>33</v>
      </c>
      <c r="AX152" s="14" t="s">
        <v>85</v>
      </c>
      <c r="AY152" s="241" t="s">
        <v>149</v>
      </c>
    </row>
    <row r="153" spans="1:65" s="2" customFormat="1" ht="21.75" customHeight="1">
      <c r="A153" s="34"/>
      <c r="B153" s="35"/>
      <c r="C153" s="204" t="s">
        <v>202</v>
      </c>
      <c r="D153" s="204" t="s">
        <v>151</v>
      </c>
      <c r="E153" s="205" t="s">
        <v>203</v>
      </c>
      <c r="F153" s="206" t="s">
        <v>204</v>
      </c>
      <c r="G153" s="207" t="s">
        <v>174</v>
      </c>
      <c r="H153" s="208">
        <v>432</v>
      </c>
      <c r="I153" s="209"/>
      <c r="J153" s="210">
        <f>ROUND(I153*H153,2)</f>
        <v>0</v>
      </c>
      <c r="K153" s="206" t="s">
        <v>155</v>
      </c>
      <c r="L153" s="39"/>
      <c r="M153" s="211" t="s">
        <v>1</v>
      </c>
      <c r="N153" s="212" t="s">
        <v>42</v>
      </c>
      <c r="O153" s="71"/>
      <c r="P153" s="213">
        <f>O153*H153</f>
        <v>0</v>
      </c>
      <c r="Q153" s="213">
        <v>0</v>
      </c>
      <c r="R153" s="213">
        <f>Q153*H153</f>
        <v>0</v>
      </c>
      <c r="S153" s="213">
        <v>0</v>
      </c>
      <c r="T153" s="214">
        <f>S153*H153</f>
        <v>0</v>
      </c>
      <c r="U153" s="34"/>
      <c r="V153" s="34"/>
      <c r="W153" s="34"/>
      <c r="X153" s="34"/>
      <c r="Y153" s="34"/>
      <c r="Z153" s="34"/>
      <c r="AA153" s="34"/>
      <c r="AB153" s="34"/>
      <c r="AC153" s="34"/>
      <c r="AD153" s="34"/>
      <c r="AE153" s="34"/>
      <c r="AR153" s="215" t="s">
        <v>156</v>
      </c>
      <c r="AT153" s="215" t="s">
        <v>151</v>
      </c>
      <c r="AU153" s="215" t="s">
        <v>87</v>
      </c>
      <c r="AY153" s="17" t="s">
        <v>149</v>
      </c>
      <c r="BE153" s="216">
        <f>IF(N153="základní",J153,0)</f>
        <v>0</v>
      </c>
      <c r="BF153" s="216">
        <f>IF(N153="snížená",J153,0)</f>
        <v>0</v>
      </c>
      <c r="BG153" s="216">
        <f>IF(N153="zákl. přenesená",J153,0)</f>
        <v>0</v>
      </c>
      <c r="BH153" s="216">
        <f>IF(N153="sníž. přenesená",J153,0)</f>
        <v>0</v>
      </c>
      <c r="BI153" s="216">
        <f>IF(N153="nulová",J153,0)</f>
        <v>0</v>
      </c>
      <c r="BJ153" s="17" t="s">
        <v>85</v>
      </c>
      <c r="BK153" s="216">
        <f>ROUND(I153*H153,2)</f>
        <v>0</v>
      </c>
      <c r="BL153" s="17" t="s">
        <v>156</v>
      </c>
      <c r="BM153" s="215" t="s">
        <v>205</v>
      </c>
    </row>
    <row r="154" spans="1:65" s="2" customFormat="1" ht="78">
      <c r="A154" s="34"/>
      <c r="B154" s="35"/>
      <c r="C154" s="36"/>
      <c r="D154" s="217" t="s">
        <v>158</v>
      </c>
      <c r="E154" s="36"/>
      <c r="F154" s="218" t="s">
        <v>206</v>
      </c>
      <c r="G154" s="36"/>
      <c r="H154" s="36"/>
      <c r="I154" s="116"/>
      <c r="J154" s="36"/>
      <c r="K154" s="36"/>
      <c r="L154" s="39"/>
      <c r="M154" s="219"/>
      <c r="N154" s="220"/>
      <c r="O154" s="71"/>
      <c r="P154" s="71"/>
      <c r="Q154" s="71"/>
      <c r="R154" s="71"/>
      <c r="S154" s="71"/>
      <c r="T154" s="72"/>
      <c r="U154" s="34"/>
      <c r="V154" s="34"/>
      <c r="W154" s="34"/>
      <c r="X154" s="34"/>
      <c r="Y154" s="34"/>
      <c r="Z154" s="34"/>
      <c r="AA154" s="34"/>
      <c r="AB154" s="34"/>
      <c r="AC154" s="34"/>
      <c r="AD154" s="34"/>
      <c r="AE154" s="34"/>
      <c r="AT154" s="17" t="s">
        <v>158</v>
      </c>
      <c r="AU154" s="17" t="s">
        <v>87</v>
      </c>
    </row>
    <row r="155" spans="1:65" s="13" customFormat="1">
      <c r="B155" s="221"/>
      <c r="C155" s="222"/>
      <c r="D155" s="217" t="s">
        <v>159</v>
      </c>
      <c r="E155" s="223" t="s">
        <v>1</v>
      </c>
      <c r="F155" s="224" t="s">
        <v>207</v>
      </c>
      <c r="G155" s="222"/>
      <c r="H155" s="223" t="s">
        <v>1</v>
      </c>
      <c r="I155" s="225"/>
      <c r="J155" s="222"/>
      <c r="K155" s="222"/>
      <c r="L155" s="226"/>
      <c r="M155" s="227"/>
      <c r="N155" s="228"/>
      <c r="O155" s="228"/>
      <c r="P155" s="228"/>
      <c r="Q155" s="228"/>
      <c r="R155" s="228"/>
      <c r="S155" s="228"/>
      <c r="T155" s="229"/>
      <c r="AT155" s="230" t="s">
        <v>159</v>
      </c>
      <c r="AU155" s="230" t="s">
        <v>87</v>
      </c>
      <c r="AV155" s="13" t="s">
        <v>85</v>
      </c>
      <c r="AW155" s="13" t="s">
        <v>33</v>
      </c>
      <c r="AX155" s="13" t="s">
        <v>77</v>
      </c>
      <c r="AY155" s="230" t="s">
        <v>149</v>
      </c>
    </row>
    <row r="156" spans="1:65" s="14" customFormat="1">
      <c r="B156" s="231"/>
      <c r="C156" s="232"/>
      <c r="D156" s="217" t="s">
        <v>159</v>
      </c>
      <c r="E156" s="233" t="s">
        <v>1</v>
      </c>
      <c r="F156" s="234" t="s">
        <v>208</v>
      </c>
      <c r="G156" s="232"/>
      <c r="H156" s="235">
        <v>216</v>
      </c>
      <c r="I156" s="236"/>
      <c r="J156" s="232"/>
      <c r="K156" s="232"/>
      <c r="L156" s="237"/>
      <c r="M156" s="238"/>
      <c r="N156" s="239"/>
      <c r="O156" s="239"/>
      <c r="P156" s="239"/>
      <c r="Q156" s="239"/>
      <c r="R156" s="239"/>
      <c r="S156" s="239"/>
      <c r="T156" s="240"/>
      <c r="AT156" s="241" t="s">
        <v>159</v>
      </c>
      <c r="AU156" s="241" t="s">
        <v>87</v>
      </c>
      <c r="AV156" s="14" t="s">
        <v>87</v>
      </c>
      <c r="AW156" s="14" t="s">
        <v>33</v>
      </c>
      <c r="AX156" s="14" t="s">
        <v>77</v>
      </c>
      <c r="AY156" s="241" t="s">
        <v>149</v>
      </c>
    </row>
    <row r="157" spans="1:65" s="13" customFormat="1">
      <c r="B157" s="221"/>
      <c r="C157" s="222"/>
      <c r="D157" s="217" t="s">
        <v>159</v>
      </c>
      <c r="E157" s="223" t="s">
        <v>1</v>
      </c>
      <c r="F157" s="224" t="s">
        <v>209</v>
      </c>
      <c r="G157" s="222"/>
      <c r="H157" s="223" t="s">
        <v>1</v>
      </c>
      <c r="I157" s="225"/>
      <c r="J157" s="222"/>
      <c r="K157" s="222"/>
      <c r="L157" s="226"/>
      <c r="M157" s="227"/>
      <c r="N157" s="228"/>
      <c r="O157" s="228"/>
      <c r="P157" s="228"/>
      <c r="Q157" s="228"/>
      <c r="R157" s="228"/>
      <c r="S157" s="228"/>
      <c r="T157" s="229"/>
      <c r="AT157" s="230" t="s">
        <v>159</v>
      </c>
      <c r="AU157" s="230" t="s">
        <v>87</v>
      </c>
      <c r="AV157" s="13" t="s">
        <v>85</v>
      </c>
      <c r="AW157" s="13" t="s">
        <v>33</v>
      </c>
      <c r="AX157" s="13" t="s">
        <v>77</v>
      </c>
      <c r="AY157" s="230" t="s">
        <v>149</v>
      </c>
    </row>
    <row r="158" spans="1:65" s="14" customFormat="1">
      <c r="B158" s="231"/>
      <c r="C158" s="232"/>
      <c r="D158" s="217" t="s">
        <v>159</v>
      </c>
      <c r="E158" s="233" t="s">
        <v>1</v>
      </c>
      <c r="F158" s="234" t="s">
        <v>210</v>
      </c>
      <c r="G158" s="232"/>
      <c r="H158" s="235">
        <v>162</v>
      </c>
      <c r="I158" s="236"/>
      <c r="J158" s="232"/>
      <c r="K158" s="232"/>
      <c r="L158" s="237"/>
      <c r="M158" s="238"/>
      <c r="N158" s="239"/>
      <c r="O158" s="239"/>
      <c r="P158" s="239"/>
      <c r="Q158" s="239"/>
      <c r="R158" s="239"/>
      <c r="S158" s="239"/>
      <c r="T158" s="240"/>
      <c r="AT158" s="241" t="s">
        <v>159</v>
      </c>
      <c r="AU158" s="241" t="s">
        <v>87</v>
      </c>
      <c r="AV158" s="14" t="s">
        <v>87</v>
      </c>
      <c r="AW158" s="14" t="s">
        <v>33</v>
      </c>
      <c r="AX158" s="14" t="s">
        <v>77</v>
      </c>
      <c r="AY158" s="241" t="s">
        <v>149</v>
      </c>
    </row>
    <row r="159" spans="1:65" s="13" customFormat="1">
      <c r="B159" s="221"/>
      <c r="C159" s="222"/>
      <c r="D159" s="217" t="s">
        <v>159</v>
      </c>
      <c r="E159" s="223" t="s">
        <v>1</v>
      </c>
      <c r="F159" s="224" t="s">
        <v>211</v>
      </c>
      <c r="G159" s="222"/>
      <c r="H159" s="223" t="s">
        <v>1</v>
      </c>
      <c r="I159" s="225"/>
      <c r="J159" s="222"/>
      <c r="K159" s="222"/>
      <c r="L159" s="226"/>
      <c r="M159" s="227"/>
      <c r="N159" s="228"/>
      <c r="O159" s="228"/>
      <c r="P159" s="228"/>
      <c r="Q159" s="228"/>
      <c r="R159" s="228"/>
      <c r="S159" s="228"/>
      <c r="T159" s="229"/>
      <c r="AT159" s="230" t="s">
        <v>159</v>
      </c>
      <c r="AU159" s="230" t="s">
        <v>87</v>
      </c>
      <c r="AV159" s="13" t="s">
        <v>85</v>
      </c>
      <c r="AW159" s="13" t="s">
        <v>33</v>
      </c>
      <c r="AX159" s="13" t="s">
        <v>77</v>
      </c>
      <c r="AY159" s="230" t="s">
        <v>149</v>
      </c>
    </row>
    <row r="160" spans="1:65" s="14" customFormat="1">
      <c r="B160" s="231"/>
      <c r="C160" s="232"/>
      <c r="D160" s="217" t="s">
        <v>159</v>
      </c>
      <c r="E160" s="233" t="s">
        <v>1</v>
      </c>
      <c r="F160" s="234" t="s">
        <v>212</v>
      </c>
      <c r="G160" s="232"/>
      <c r="H160" s="235">
        <v>36</v>
      </c>
      <c r="I160" s="236"/>
      <c r="J160" s="232"/>
      <c r="K160" s="232"/>
      <c r="L160" s="237"/>
      <c r="M160" s="238"/>
      <c r="N160" s="239"/>
      <c r="O160" s="239"/>
      <c r="P160" s="239"/>
      <c r="Q160" s="239"/>
      <c r="R160" s="239"/>
      <c r="S160" s="239"/>
      <c r="T160" s="240"/>
      <c r="AT160" s="241" t="s">
        <v>159</v>
      </c>
      <c r="AU160" s="241" t="s">
        <v>87</v>
      </c>
      <c r="AV160" s="14" t="s">
        <v>87</v>
      </c>
      <c r="AW160" s="14" t="s">
        <v>33</v>
      </c>
      <c r="AX160" s="14" t="s">
        <v>77</v>
      </c>
      <c r="AY160" s="241" t="s">
        <v>149</v>
      </c>
    </row>
    <row r="161" spans="1:65" s="13" customFormat="1">
      <c r="B161" s="221"/>
      <c r="C161" s="222"/>
      <c r="D161" s="217" t="s">
        <v>159</v>
      </c>
      <c r="E161" s="223" t="s">
        <v>1</v>
      </c>
      <c r="F161" s="224" t="s">
        <v>213</v>
      </c>
      <c r="G161" s="222"/>
      <c r="H161" s="223" t="s">
        <v>1</v>
      </c>
      <c r="I161" s="225"/>
      <c r="J161" s="222"/>
      <c r="K161" s="222"/>
      <c r="L161" s="226"/>
      <c r="M161" s="227"/>
      <c r="N161" s="228"/>
      <c r="O161" s="228"/>
      <c r="P161" s="228"/>
      <c r="Q161" s="228"/>
      <c r="R161" s="228"/>
      <c r="S161" s="228"/>
      <c r="T161" s="229"/>
      <c r="AT161" s="230" t="s">
        <v>159</v>
      </c>
      <c r="AU161" s="230" t="s">
        <v>87</v>
      </c>
      <c r="AV161" s="13" t="s">
        <v>85</v>
      </c>
      <c r="AW161" s="13" t="s">
        <v>33</v>
      </c>
      <c r="AX161" s="13" t="s">
        <v>77</v>
      </c>
      <c r="AY161" s="230" t="s">
        <v>149</v>
      </c>
    </row>
    <row r="162" spans="1:65" s="14" customFormat="1">
      <c r="B162" s="231"/>
      <c r="C162" s="232"/>
      <c r="D162" s="217" t="s">
        <v>159</v>
      </c>
      <c r="E162" s="233" t="s">
        <v>1</v>
      </c>
      <c r="F162" s="234" t="s">
        <v>214</v>
      </c>
      <c r="G162" s="232"/>
      <c r="H162" s="235">
        <v>18</v>
      </c>
      <c r="I162" s="236"/>
      <c r="J162" s="232"/>
      <c r="K162" s="232"/>
      <c r="L162" s="237"/>
      <c r="M162" s="238"/>
      <c r="N162" s="239"/>
      <c r="O162" s="239"/>
      <c r="P162" s="239"/>
      <c r="Q162" s="239"/>
      <c r="R162" s="239"/>
      <c r="S162" s="239"/>
      <c r="T162" s="240"/>
      <c r="AT162" s="241" t="s">
        <v>159</v>
      </c>
      <c r="AU162" s="241" t="s">
        <v>87</v>
      </c>
      <c r="AV162" s="14" t="s">
        <v>87</v>
      </c>
      <c r="AW162" s="14" t="s">
        <v>33</v>
      </c>
      <c r="AX162" s="14" t="s">
        <v>77</v>
      </c>
      <c r="AY162" s="241" t="s">
        <v>149</v>
      </c>
    </row>
    <row r="163" spans="1:65" s="15" customFormat="1">
      <c r="B163" s="242"/>
      <c r="C163" s="243"/>
      <c r="D163" s="217" t="s">
        <v>159</v>
      </c>
      <c r="E163" s="244" t="s">
        <v>1</v>
      </c>
      <c r="F163" s="245" t="s">
        <v>215</v>
      </c>
      <c r="G163" s="243"/>
      <c r="H163" s="246">
        <v>432</v>
      </c>
      <c r="I163" s="247"/>
      <c r="J163" s="243"/>
      <c r="K163" s="243"/>
      <c r="L163" s="248"/>
      <c r="M163" s="249"/>
      <c r="N163" s="250"/>
      <c r="O163" s="250"/>
      <c r="P163" s="250"/>
      <c r="Q163" s="250"/>
      <c r="R163" s="250"/>
      <c r="S163" s="250"/>
      <c r="T163" s="251"/>
      <c r="AT163" s="252" t="s">
        <v>159</v>
      </c>
      <c r="AU163" s="252" t="s">
        <v>87</v>
      </c>
      <c r="AV163" s="15" t="s">
        <v>156</v>
      </c>
      <c r="AW163" s="15" t="s">
        <v>33</v>
      </c>
      <c r="AX163" s="15" t="s">
        <v>85</v>
      </c>
      <c r="AY163" s="252" t="s">
        <v>149</v>
      </c>
    </row>
    <row r="164" spans="1:65" s="2" customFormat="1" ht="21.75" customHeight="1">
      <c r="A164" s="34"/>
      <c r="B164" s="35"/>
      <c r="C164" s="204" t="s">
        <v>116</v>
      </c>
      <c r="D164" s="204" t="s">
        <v>151</v>
      </c>
      <c r="E164" s="205" t="s">
        <v>216</v>
      </c>
      <c r="F164" s="206" t="s">
        <v>217</v>
      </c>
      <c r="G164" s="207" t="s">
        <v>184</v>
      </c>
      <c r="H164" s="208">
        <v>211</v>
      </c>
      <c r="I164" s="209"/>
      <c r="J164" s="210">
        <f>ROUND(I164*H164,2)</f>
        <v>0</v>
      </c>
      <c r="K164" s="206" t="s">
        <v>155</v>
      </c>
      <c r="L164" s="39"/>
      <c r="M164" s="211" t="s">
        <v>1</v>
      </c>
      <c r="N164" s="212" t="s">
        <v>42</v>
      </c>
      <c r="O164" s="71"/>
      <c r="P164" s="213">
        <f>O164*H164</f>
        <v>0</v>
      </c>
      <c r="Q164" s="213">
        <v>0</v>
      </c>
      <c r="R164" s="213">
        <f>Q164*H164</f>
        <v>0</v>
      </c>
      <c r="S164" s="213">
        <v>0</v>
      </c>
      <c r="T164" s="214">
        <f>S164*H164</f>
        <v>0</v>
      </c>
      <c r="U164" s="34"/>
      <c r="V164" s="34"/>
      <c r="W164" s="34"/>
      <c r="X164" s="34"/>
      <c r="Y164" s="34"/>
      <c r="Z164" s="34"/>
      <c r="AA164" s="34"/>
      <c r="AB164" s="34"/>
      <c r="AC164" s="34"/>
      <c r="AD164" s="34"/>
      <c r="AE164" s="34"/>
      <c r="AR164" s="215" t="s">
        <v>156</v>
      </c>
      <c r="AT164" s="215" t="s">
        <v>151</v>
      </c>
      <c r="AU164" s="215" t="s">
        <v>87</v>
      </c>
      <c r="AY164" s="17" t="s">
        <v>149</v>
      </c>
      <c r="BE164" s="216">
        <f>IF(N164="základní",J164,0)</f>
        <v>0</v>
      </c>
      <c r="BF164" s="216">
        <f>IF(N164="snížená",J164,0)</f>
        <v>0</v>
      </c>
      <c r="BG164" s="216">
        <f>IF(N164="zákl. přenesená",J164,0)</f>
        <v>0</v>
      </c>
      <c r="BH164" s="216">
        <f>IF(N164="sníž. přenesená",J164,0)</f>
        <v>0</v>
      </c>
      <c r="BI164" s="216">
        <f>IF(N164="nulová",J164,0)</f>
        <v>0</v>
      </c>
      <c r="BJ164" s="17" t="s">
        <v>85</v>
      </c>
      <c r="BK164" s="216">
        <f>ROUND(I164*H164,2)</f>
        <v>0</v>
      </c>
      <c r="BL164" s="17" t="s">
        <v>156</v>
      </c>
      <c r="BM164" s="215" t="s">
        <v>218</v>
      </c>
    </row>
    <row r="165" spans="1:65" s="2" customFormat="1" ht="48.75">
      <c r="A165" s="34"/>
      <c r="B165" s="35"/>
      <c r="C165" s="36"/>
      <c r="D165" s="217" t="s">
        <v>158</v>
      </c>
      <c r="E165" s="36"/>
      <c r="F165" s="218" t="s">
        <v>219</v>
      </c>
      <c r="G165" s="36"/>
      <c r="H165" s="36"/>
      <c r="I165" s="116"/>
      <c r="J165" s="36"/>
      <c r="K165" s="36"/>
      <c r="L165" s="39"/>
      <c r="M165" s="219"/>
      <c r="N165" s="220"/>
      <c r="O165" s="71"/>
      <c r="P165" s="71"/>
      <c r="Q165" s="71"/>
      <c r="R165" s="71"/>
      <c r="S165" s="71"/>
      <c r="T165" s="72"/>
      <c r="U165" s="34"/>
      <c r="V165" s="34"/>
      <c r="W165" s="34"/>
      <c r="X165" s="34"/>
      <c r="Y165" s="34"/>
      <c r="Z165" s="34"/>
      <c r="AA165" s="34"/>
      <c r="AB165" s="34"/>
      <c r="AC165" s="34"/>
      <c r="AD165" s="34"/>
      <c r="AE165" s="34"/>
      <c r="AT165" s="17" t="s">
        <v>158</v>
      </c>
      <c r="AU165" s="17" t="s">
        <v>87</v>
      </c>
    </row>
    <row r="166" spans="1:65" s="13" customFormat="1">
      <c r="B166" s="221"/>
      <c r="C166" s="222"/>
      <c r="D166" s="217" t="s">
        <v>159</v>
      </c>
      <c r="E166" s="223" t="s">
        <v>1</v>
      </c>
      <c r="F166" s="224" t="s">
        <v>207</v>
      </c>
      <c r="G166" s="222"/>
      <c r="H166" s="223" t="s">
        <v>1</v>
      </c>
      <c r="I166" s="225"/>
      <c r="J166" s="222"/>
      <c r="K166" s="222"/>
      <c r="L166" s="226"/>
      <c r="M166" s="227"/>
      <c r="N166" s="228"/>
      <c r="O166" s="228"/>
      <c r="P166" s="228"/>
      <c r="Q166" s="228"/>
      <c r="R166" s="228"/>
      <c r="S166" s="228"/>
      <c r="T166" s="229"/>
      <c r="AT166" s="230" t="s">
        <v>159</v>
      </c>
      <c r="AU166" s="230" t="s">
        <v>87</v>
      </c>
      <c r="AV166" s="13" t="s">
        <v>85</v>
      </c>
      <c r="AW166" s="13" t="s">
        <v>33</v>
      </c>
      <c r="AX166" s="13" t="s">
        <v>77</v>
      </c>
      <c r="AY166" s="230" t="s">
        <v>149</v>
      </c>
    </row>
    <row r="167" spans="1:65" s="14" customFormat="1">
      <c r="B167" s="231"/>
      <c r="C167" s="232"/>
      <c r="D167" s="217" t="s">
        <v>159</v>
      </c>
      <c r="E167" s="233" t="s">
        <v>1</v>
      </c>
      <c r="F167" s="234" t="s">
        <v>220</v>
      </c>
      <c r="G167" s="232"/>
      <c r="H167" s="235">
        <v>40</v>
      </c>
      <c r="I167" s="236"/>
      <c r="J167" s="232"/>
      <c r="K167" s="232"/>
      <c r="L167" s="237"/>
      <c r="M167" s="238"/>
      <c r="N167" s="239"/>
      <c r="O167" s="239"/>
      <c r="P167" s="239"/>
      <c r="Q167" s="239"/>
      <c r="R167" s="239"/>
      <c r="S167" s="239"/>
      <c r="T167" s="240"/>
      <c r="AT167" s="241" t="s">
        <v>159</v>
      </c>
      <c r="AU167" s="241" t="s">
        <v>87</v>
      </c>
      <c r="AV167" s="14" t="s">
        <v>87</v>
      </c>
      <c r="AW167" s="14" t="s">
        <v>33</v>
      </c>
      <c r="AX167" s="14" t="s">
        <v>77</v>
      </c>
      <c r="AY167" s="241" t="s">
        <v>149</v>
      </c>
    </row>
    <row r="168" spans="1:65" s="13" customFormat="1">
      <c r="B168" s="221"/>
      <c r="C168" s="222"/>
      <c r="D168" s="217" t="s">
        <v>159</v>
      </c>
      <c r="E168" s="223" t="s">
        <v>1</v>
      </c>
      <c r="F168" s="224" t="s">
        <v>200</v>
      </c>
      <c r="G168" s="222"/>
      <c r="H168" s="223" t="s">
        <v>1</v>
      </c>
      <c r="I168" s="225"/>
      <c r="J168" s="222"/>
      <c r="K168" s="222"/>
      <c r="L168" s="226"/>
      <c r="M168" s="227"/>
      <c r="N168" s="228"/>
      <c r="O168" s="228"/>
      <c r="P168" s="228"/>
      <c r="Q168" s="228"/>
      <c r="R168" s="228"/>
      <c r="S168" s="228"/>
      <c r="T168" s="229"/>
      <c r="AT168" s="230" t="s">
        <v>159</v>
      </c>
      <c r="AU168" s="230" t="s">
        <v>87</v>
      </c>
      <c r="AV168" s="13" t="s">
        <v>85</v>
      </c>
      <c r="AW168" s="13" t="s">
        <v>33</v>
      </c>
      <c r="AX168" s="13" t="s">
        <v>77</v>
      </c>
      <c r="AY168" s="230" t="s">
        <v>149</v>
      </c>
    </row>
    <row r="169" spans="1:65" s="14" customFormat="1">
      <c r="B169" s="231"/>
      <c r="C169" s="232"/>
      <c r="D169" s="217" t="s">
        <v>159</v>
      </c>
      <c r="E169" s="233" t="s">
        <v>1</v>
      </c>
      <c r="F169" s="234" t="s">
        <v>201</v>
      </c>
      <c r="G169" s="232"/>
      <c r="H169" s="235">
        <v>20</v>
      </c>
      <c r="I169" s="236"/>
      <c r="J169" s="232"/>
      <c r="K169" s="232"/>
      <c r="L169" s="237"/>
      <c r="M169" s="238"/>
      <c r="N169" s="239"/>
      <c r="O169" s="239"/>
      <c r="P169" s="239"/>
      <c r="Q169" s="239"/>
      <c r="R169" s="239"/>
      <c r="S169" s="239"/>
      <c r="T169" s="240"/>
      <c r="AT169" s="241" t="s">
        <v>159</v>
      </c>
      <c r="AU169" s="241" t="s">
        <v>87</v>
      </c>
      <c r="AV169" s="14" t="s">
        <v>87</v>
      </c>
      <c r="AW169" s="14" t="s">
        <v>33</v>
      </c>
      <c r="AX169" s="14" t="s">
        <v>77</v>
      </c>
      <c r="AY169" s="241" t="s">
        <v>149</v>
      </c>
    </row>
    <row r="170" spans="1:65" s="13" customFormat="1">
      <c r="B170" s="221"/>
      <c r="C170" s="222"/>
      <c r="D170" s="217" t="s">
        <v>159</v>
      </c>
      <c r="E170" s="223" t="s">
        <v>1</v>
      </c>
      <c r="F170" s="224" t="s">
        <v>221</v>
      </c>
      <c r="G170" s="222"/>
      <c r="H170" s="223" t="s">
        <v>1</v>
      </c>
      <c r="I170" s="225"/>
      <c r="J170" s="222"/>
      <c r="K170" s="222"/>
      <c r="L170" s="226"/>
      <c r="M170" s="227"/>
      <c r="N170" s="228"/>
      <c r="O170" s="228"/>
      <c r="P170" s="228"/>
      <c r="Q170" s="228"/>
      <c r="R170" s="228"/>
      <c r="S170" s="228"/>
      <c r="T170" s="229"/>
      <c r="AT170" s="230" t="s">
        <v>159</v>
      </c>
      <c r="AU170" s="230" t="s">
        <v>87</v>
      </c>
      <c r="AV170" s="13" t="s">
        <v>85</v>
      </c>
      <c r="AW170" s="13" t="s">
        <v>33</v>
      </c>
      <c r="AX170" s="13" t="s">
        <v>77</v>
      </c>
      <c r="AY170" s="230" t="s">
        <v>149</v>
      </c>
    </row>
    <row r="171" spans="1:65" s="14" customFormat="1">
      <c r="B171" s="231"/>
      <c r="C171" s="232"/>
      <c r="D171" s="217" t="s">
        <v>159</v>
      </c>
      <c r="E171" s="233" t="s">
        <v>1</v>
      </c>
      <c r="F171" s="234" t="s">
        <v>85</v>
      </c>
      <c r="G171" s="232"/>
      <c r="H171" s="235">
        <v>1</v>
      </c>
      <c r="I171" s="236"/>
      <c r="J171" s="232"/>
      <c r="K171" s="232"/>
      <c r="L171" s="237"/>
      <c r="M171" s="238"/>
      <c r="N171" s="239"/>
      <c r="O171" s="239"/>
      <c r="P171" s="239"/>
      <c r="Q171" s="239"/>
      <c r="R171" s="239"/>
      <c r="S171" s="239"/>
      <c r="T171" s="240"/>
      <c r="AT171" s="241" t="s">
        <v>159</v>
      </c>
      <c r="AU171" s="241" t="s">
        <v>87</v>
      </c>
      <c r="AV171" s="14" t="s">
        <v>87</v>
      </c>
      <c r="AW171" s="14" t="s">
        <v>33</v>
      </c>
      <c r="AX171" s="14" t="s">
        <v>77</v>
      </c>
      <c r="AY171" s="241" t="s">
        <v>149</v>
      </c>
    </row>
    <row r="172" spans="1:65" s="13" customFormat="1">
      <c r="B172" s="221"/>
      <c r="C172" s="222"/>
      <c r="D172" s="217" t="s">
        <v>159</v>
      </c>
      <c r="E172" s="223" t="s">
        <v>1</v>
      </c>
      <c r="F172" s="224" t="s">
        <v>209</v>
      </c>
      <c r="G172" s="222"/>
      <c r="H172" s="223" t="s">
        <v>1</v>
      </c>
      <c r="I172" s="225"/>
      <c r="J172" s="222"/>
      <c r="K172" s="222"/>
      <c r="L172" s="226"/>
      <c r="M172" s="227"/>
      <c r="N172" s="228"/>
      <c r="O172" s="228"/>
      <c r="P172" s="228"/>
      <c r="Q172" s="228"/>
      <c r="R172" s="228"/>
      <c r="S172" s="228"/>
      <c r="T172" s="229"/>
      <c r="AT172" s="230" t="s">
        <v>159</v>
      </c>
      <c r="AU172" s="230" t="s">
        <v>87</v>
      </c>
      <c r="AV172" s="13" t="s">
        <v>85</v>
      </c>
      <c r="AW172" s="13" t="s">
        <v>33</v>
      </c>
      <c r="AX172" s="13" t="s">
        <v>77</v>
      </c>
      <c r="AY172" s="230" t="s">
        <v>149</v>
      </c>
    </row>
    <row r="173" spans="1:65" s="14" customFormat="1">
      <c r="B173" s="231"/>
      <c r="C173" s="232"/>
      <c r="D173" s="217" t="s">
        <v>159</v>
      </c>
      <c r="E173" s="233" t="s">
        <v>1</v>
      </c>
      <c r="F173" s="234" t="s">
        <v>222</v>
      </c>
      <c r="G173" s="232"/>
      <c r="H173" s="235">
        <v>60</v>
      </c>
      <c r="I173" s="236"/>
      <c r="J173" s="232"/>
      <c r="K173" s="232"/>
      <c r="L173" s="237"/>
      <c r="M173" s="238"/>
      <c r="N173" s="239"/>
      <c r="O173" s="239"/>
      <c r="P173" s="239"/>
      <c r="Q173" s="239"/>
      <c r="R173" s="239"/>
      <c r="S173" s="239"/>
      <c r="T173" s="240"/>
      <c r="AT173" s="241" t="s">
        <v>159</v>
      </c>
      <c r="AU173" s="241" t="s">
        <v>87</v>
      </c>
      <c r="AV173" s="14" t="s">
        <v>87</v>
      </c>
      <c r="AW173" s="14" t="s">
        <v>33</v>
      </c>
      <c r="AX173" s="14" t="s">
        <v>77</v>
      </c>
      <c r="AY173" s="241" t="s">
        <v>149</v>
      </c>
    </row>
    <row r="174" spans="1:65" s="13" customFormat="1">
      <c r="B174" s="221"/>
      <c r="C174" s="222"/>
      <c r="D174" s="217" t="s">
        <v>159</v>
      </c>
      <c r="E174" s="223" t="s">
        <v>1</v>
      </c>
      <c r="F174" s="224" t="s">
        <v>223</v>
      </c>
      <c r="G174" s="222"/>
      <c r="H174" s="223" t="s">
        <v>1</v>
      </c>
      <c r="I174" s="225"/>
      <c r="J174" s="222"/>
      <c r="K174" s="222"/>
      <c r="L174" s="226"/>
      <c r="M174" s="227"/>
      <c r="N174" s="228"/>
      <c r="O174" s="228"/>
      <c r="P174" s="228"/>
      <c r="Q174" s="228"/>
      <c r="R174" s="228"/>
      <c r="S174" s="228"/>
      <c r="T174" s="229"/>
      <c r="AT174" s="230" t="s">
        <v>159</v>
      </c>
      <c r="AU174" s="230" t="s">
        <v>87</v>
      </c>
      <c r="AV174" s="13" t="s">
        <v>85</v>
      </c>
      <c r="AW174" s="13" t="s">
        <v>33</v>
      </c>
      <c r="AX174" s="13" t="s">
        <v>77</v>
      </c>
      <c r="AY174" s="230" t="s">
        <v>149</v>
      </c>
    </row>
    <row r="175" spans="1:65" s="14" customFormat="1">
      <c r="B175" s="231"/>
      <c r="C175" s="232"/>
      <c r="D175" s="217" t="s">
        <v>159</v>
      </c>
      <c r="E175" s="233" t="s">
        <v>1</v>
      </c>
      <c r="F175" s="234" t="s">
        <v>224</v>
      </c>
      <c r="G175" s="232"/>
      <c r="H175" s="235">
        <v>20</v>
      </c>
      <c r="I175" s="236"/>
      <c r="J175" s="232"/>
      <c r="K175" s="232"/>
      <c r="L175" s="237"/>
      <c r="M175" s="238"/>
      <c r="N175" s="239"/>
      <c r="O175" s="239"/>
      <c r="P175" s="239"/>
      <c r="Q175" s="239"/>
      <c r="R175" s="239"/>
      <c r="S175" s="239"/>
      <c r="T175" s="240"/>
      <c r="AT175" s="241" t="s">
        <v>159</v>
      </c>
      <c r="AU175" s="241" t="s">
        <v>87</v>
      </c>
      <c r="AV175" s="14" t="s">
        <v>87</v>
      </c>
      <c r="AW175" s="14" t="s">
        <v>33</v>
      </c>
      <c r="AX175" s="14" t="s">
        <v>77</v>
      </c>
      <c r="AY175" s="241" t="s">
        <v>149</v>
      </c>
    </row>
    <row r="176" spans="1:65" s="13" customFormat="1">
      <c r="B176" s="221"/>
      <c r="C176" s="222"/>
      <c r="D176" s="217" t="s">
        <v>159</v>
      </c>
      <c r="E176" s="223" t="s">
        <v>1</v>
      </c>
      <c r="F176" s="224" t="s">
        <v>225</v>
      </c>
      <c r="G176" s="222"/>
      <c r="H176" s="223" t="s">
        <v>1</v>
      </c>
      <c r="I176" s="225"/>
      <c r="J176" s="222"/>
      <c r="K176" s="222"/>
      <c r="L176" s="226"/>
      <c r="M176" s="227"/>
      <c r="N176" s="228"/>
      <c r="O176" s="228"/>
      <c r="P176" s="228"/>
      <c r="Q176" s="228"/>
      <c r="R176" s="228"/>
      <c r="S176" s="228"/>
      <c r="T176" s="229"/>
      <c r="AT176" s="230" t="s">
        <v>159</v>
      </c>
      <c r="AU176" s="230" t="s">
        <v>87</v>
      </c>
      <c r="AV176" s="13" t="s">
        <v>85</v>
      </c>
      <c r="AW176" s="13" t="s">
        <v>33</v>
      </c>
      <c r="AX176" s="13" t="s">
        <v>77</v>
      </c>
      <c r="AY176" s="230" t="s">
        <v>149</v>
      </c>
    </row>
    <row r="177" spans="1:65" s="14" customFormat="1">
      <c r="B177" s="231"/>
      <c r="C177" s="232"/>
      <c r="D177" s="217" t="s">
        <v>159</v>
      </c>
      <c r="E177" s="233" t="s">
        <v>1</v>
      </c>
      <c r="F177" s="234" t="s">
        <v>222</v>
      </c>
      <c r="G177" s="232"/>
      <c r="H177" s="235">
        <v>60</v>
      </c>
      <c r="I177" s="236"/>
      <c r="J177" s="232"/>
      <c r="K177" s="232"/>
      <c r="L177" s="237"/>
      <c r="M177" s="238"/>
      <c r="N177" s="239"/>
      <c r="O177" s="239"/>
      <c r="P177" s="239"/>
      <c r="Q177" s="239"/>
      <c r="R177" s="239"/>
      <c r="S177" s="239"/>
      <c r="T177" s="240"/>
      <c r="AT177" s="241" t="s">
        <v>159</v>
      </c>
      <c r="AU177" s="241" t="s">
        <v>87</v>
      </c>
      <c r="AV177" s="14" t="s">
        <v>87</v>
      </c>
      <c r="AW177" s="14" t="s">
        <v>33</v>
      </c>
      <c r="AX177" s="14" t="s">
        <v>77</v>
      </c>
      <c r="AY177" s="241" t="s">
        <v>149</v>
      </c>
    </row>
    <row r="178" spans="1:65" s="13" customFormat="1">
      <c r="B178" s="221"/>
      <c r="C178" s="222"/>
      <c r="D178" s="217" t="s">
        <v>159</v>
      </c>
      <c r="E178" s="223" t="s">
        <v>1</v>
      </c>
      <c r="F178" s="224" t="s">
        <v>213</v>
      </c>
      <c r="G178" s="222"/>
      <c r="H178" s="223" t="s">
        <v>1</v>
      </c>
      <c r="I178" s="225"/>
      <c r="J178" s="222"/>
      <c r="K178" s="222"/>
      <c r="L178" s="226"/>
      <c r="M178" s="227"/>
      <c r="N178" s="228"/>
      <c r="O178" s="228"/>
      <c r="P178" s="228"/>
      <c r="Q178" s="228"/>
      <c r="R178" s="228"/>
      <c r="S178" s="228"/>
      <c r="T178" s="229"/>
      <c r="AT178" s="230" t="s">
        <v>159</v>
      </c>
      <c r="AU178" s="230" t="s">
        <v>87</v>
      </c>
      <c r="AV178" s="13" t="s">
        <v>85</v>
      </c>
      <c r="AW178" s="13" t="s">
        <v>33</v>
      </c>
      <c r="AX178" s="13" t="s">
        <v>77</v>
      </c>
      <c r="AY178" s="230" t="s">
        <v>149</v>
      </c>
    </row>
    <row r="179" spans="1:65" s="14" customFormat="1">
      <c r="B179" s="231"/>
      <c r="C179" s="232"/>
      <c r="D179" s="217" t="s">
        <v>159</v>
      </c>
      <c r="E179" s="233" t="s">
        <v>1</v>
      </c>
      <c r="F179" s="234" t="s">
        <v>116</v>
      </c>
      <c r="G179" s="232"/>
      <c r="H179" s="235">
        <v>10</v>
      </c>
      <c r="I179" s="236"/>
      <c r="J179" s="232"/>
      <c r="K179" s="232"/>
      <c r="L179" s="237"/>
      <c r="M179" s="238"/>
      <c r="N179" s="239"/>
      <c r="O179" s="239"/>
      <c r="P179" s="239"/>
      <c r="Q179" s="239"/>
      <c r="R179" s="239"/>
      <c r="S179" s="239"/>
      <c r="T179" s="240"/>
      <c r="AT179" s="241" t="s">
        <v>159</v>
      </c>
      <c r="AU179" s="241" t="s">
        <v>87</v>
      </c>
      <c r="AV179" s="14" t="s">
        <v>87</v>
      </c>
      <c r="AW179" s="14" t="s">
        <v>33</v>
      </c>
      <c r="AX179" s="14" t="s">
        <v>77</v>
      </c>
      <c r="AY179" s="241" t="s">
        <v>149</v>
      </c>
    </row>
    <row r="180" spans="1:65" s="15" customFormat="1">
      <c r="B180" s="242"/>
      <c r="C180" s="243"/>
      <c r="D180" s="217" t="s">
        <v>159</v>
      </c>
      <c r="E180" s="244" t="s">
        <v>110</v>
      </c>
      <c r="F180" s="245" t="s">
        <v>215</v>
      </c>
      <c r="G180" s="243"/>
      <c r="H180" s="246">
        <v>211</v>
      </c>
      <c r="I180" s="247"/>
      <c r="J180" s="243"/>
      <c r="K180" s="243"/>
      <c r="L180" s="248"/>
      <c r="M180" s="249"/>
      <c r="N180" s="250"/>
      <c r="O180" s="250"/>
      <c r="P180" s="250"/>
      <c r="Q180" s="250"/>
      <c r="R180" s="250"/>
      <c r="S180" s="250"/>
      <c r="T180" s="251"/>
      <c r="AT180" s="252" t="s">
        <v>159</v>
      </c>
      <c r="AU180" s="252" t="s">
        <v>87</v>
      </c>
      <c r="AV180" s="15" t="s">
        <v>156</v>
      </c>
      <c r="AW180" s="15" t="s">
        <v>33</v>
      </c>
      <c r="AX180" s="15" t="s">
        <v>85</v>
      </c>
      <c r="AY180" s="252" t="s">
        <v>149</v>
      </c>
    </row>
    <row r="181" spans="1:65" s="2" customFormat="1" ht="21.75" customHeight="1">
      <c r="A181" s="34"/>
      <c r="B181" s="35"/>
      <c r="C181" s="204" t="s">
        <v>226</v>
      </c>
      <c r="D181" s="204" t="s">
        <v>151</v>
      </c>
      <c r="E181" s="205" t="s">
        <v>227</v>
      </c>
      <c r="F181" s="206" t="s">
        <v>228</v>
      </c>
      <c r="G181" s="207" t="s">
        <v>184</v>
      </c>
      <c r="H181" s="208">
        <v>79</v>
      </c>
      <c r="I181" s="209"/>
      <c r="J181" s="210">
        <f>ROUND(I181*H181,2)</f>
        <v>0</v>
      </c>
      <c r="K181" s="206" t="s">
        <v>155</v>
      </c>
      <c r="L181" s="39"/>
      <c r="M181" s="211" t="s">
        <v>1</v>
      </c>
      <c r="N181" s="212" t="s">
        <v>42</v>
      </c>
      <c r="O181" s="71"/>
      <c r="P181" s="213">
        <f>O181*H181</f>
        <v>0</v>
      </c>
      <c r="Q181" s="213">
        <v>0</v>
      </c>
      <c r="R181" s="213">
        <f>Q181*H181</f>
        <v>0</v>
      </c>
      <c r="S181" s="213">
        <v>0</v>
      </c>
      <c r="T181" s="214">
        <f>S181*H181</f>
        <v>0</v>
      </c>
      <c r="U181" s="34"/>
      <c r="V181" s="34"/>
      <c r="W181" s="34"/>
      <c r="X181" s="34"/>
      <c r="Y181" s="34"/>
      <c r="Z181" s="34"/>
      <c r="AA181" s="34"/>
      <c r="AB181" s="34"/>
      <c r="AC181" s="34"/>
      <c r="AD181" s="34"/>
      <c r="AE181" s="34"/>
      <c r="AR181" s="215" t="s">
        <v>156</v>
      </c>
      <c r="AT181" s="215" t="s">
        <v>151</v>
      </c>
      <c r="AU181" s="215" t="s">
        <v>87</v>
      </c>
      <c r="AY181" s="17" t="s">
        <v>149</v>
      </c>
      <c r="BE181" s="216">
        <f>IF(N181="základní",J181,0)</f>
        <v>0</v>
      </c>
      <c r="BF181" s="216">
        <f>IF(N181="snížená",J181,0)</f>
        <v>0</v>
      </c>
      <c r="BG181" s="216">
        <f>IF(N181="zákl. přenesená",J181,0)</f>
        <v>0</v>
      </c>
      <c r="BH181" s="216">
        <f>IF(N181="sníž. přenesená",J181,0)</f>
        <v>0</v>
      </c>
      <c r="BI181" s="216">
        <f>IF(N181="nulová",J181,0)</f>
        <v>0</v>
      </c>
      <c r="BJ181" s="17" t="s">
        <v>85</v>
      </c>
      <c r="BK181" s="216">
        <f>ROUND(I181*H181,2)</f>
        <v>0</v>
      </c>
      <c r="BL181" s="17" t="s">
        <v>156</v>
      </c>
      <c r="BM181" s="215" t="s">
        <v>229</v>
      </c>
    </row>
    <row r="182" spans="1:65" s="2" customFormat="1" ht="48.75">
      <c r="A182" s="34"/>
      <c r="B182" s="35"/>
      <c r="C182" s="36"/>
      <c r="D182" s="217" t="s">
        <v>158</v>
      </c>
      <c r="E182" s="36"/>
      <c r="F182" s="218" t="s">
        <v>230</v>
      </c>
      <c r="G182" s="36"/>
      <c r="H182" s="36"/>
      <c r="I182" s="116"/>
      <c r="J182" s="36"/>
      <c r="K182" s="36"/>
      <c r="L182" s="39"/>
      <c r="M182" s="219"/>
      <c r="N182" s="220"/>
      <c r="O182" s="71"/>
      <c r="P182" s="71"/>
      <c r="Q182" s="71"/>
      <c r="R182" s="71"/>
      <c r="S182" s="71"/>
      <c r="T182" s="72"/>
      <c r="U182" s="34"/>
      <c r="V182" s="34"/>
      <c r="W182" s="34"/>
      <c r="X182" s="34"/>
      <c r="Y182" s="34"/>
      <c r="Z182" s="34"/>
      <c r="AA182" s="34"/>
      <c r="AB182" s="34"/>
      <c r="AC182" s="34"/>
      <c r="AD182" s="34"/>
      <c r="AE182" s="34"/>
      <c r="AT182" s="17" t="s">
        <v>158</v>
      </c>
      <c r="AU182" s="17" t="s">
        <v>87</v>
      </c>
    </row>
    <row r="183" spans="1:65" s="13" customFormat="1">
      <c r="B183" s="221"/>
      <c r="C183" s="222"/>
      <c r="D183" s="217" t="s">
        <v>159</v>
      </c>
      <c r="E183" s="223" t="s">
        <v>1</v>
      </c>
      <c r="F183" s="224" t="s">
        <v>160</v>
      </c>
      <c r="G183" s="222"/>
      <c r="H183" s="223" t="s">
        <v>1</v>
      </c>
      <c r="I183" s="225"/>
      <c r="J183" s="222"/>
      <c r="K183" s="222"/>
      <c r="L183" s="226"/>
      <c r="M183" s="227"/>
      <c r="N183" s="228"/>
      <c r="O183" s="228"/>
      <c r="P183" s="228"/>
      <c r="Q183" s="228"/>
      <c r="R183" s="228"/>
      <c r="S183" s="228"/>
      <c r="T183" s="229"/>
      <c r="AT183" s="230" t="s">
        <v>159</v>
      </c>
      <c r="AU183" s="230" t="s">
        <v>87</v>
      </c>
      <c r="AV183" s="13" t="s">
        <v>85</v>
      </c>
      <c r="AW183" s="13" t="s">
        <v>33</v>
      </c>
      <c r="AX183" s="13" t="s">
        <v>77</v>
      </c>
      <c r="AY183" s="230" t="s">
        <v>149</v>
      </c>
    </row>
    <row r="184" spans="1:65" s="14" customFormat="1">
      <c r="B184" s="231"/>
      <c r="C184" s="232"/>
      <c r="D184" s="217" t="s">
        <v>159</v>
      </c>
      <c r="E184" s="233" t="s">
        <v>1</v>
      </c>
      <c r="F184" s="234" t="s">
        <v>194</v>
      </c>
      <c r="G184" s="232"/>
      <c r="H184" s="235">
        <v>62</v>
      </c>
      <c r="I184" s="236"/>
      <c r="J184" s="232"/>
      <c r="K184" s="232"/>
      <c r="L184" s="237"/>
      <c r="M184" s="238"/>
      <c r="N184" s="239"/>
      <c r="O184" s="239"/>
      <c r="P184" s="239"/>
      <c r="Q184" s="239"/>
      <c r="R184" s="239"/>
      <c r="S184" s="239"/>
      <c r="T184" s="240"/>
      <c r="AT184" s="241" t="s">
        <v>159</v>
      </c>
      <c r="AU184" s="241" t="s">
        <v>87</v>
      </c>
      <c r="AV184" s="14" t="s">
        <v>87</v>
      </c>
      <c r="AW184" s="14" t="s">
        <v>33</v>
      </c>
      <c r="AX184" s="14" t="s">
        <v>77</v>
      </c>
      <c r="AY184" s="241" t="s">
        <v>149</v>
      </c>
    </row>
    <row r="185" spans="1:65" s="13" customFormat="1">
      <c r="B185" s="221"/>
      <c r="C185" s="222"/>
      <c r="D185" s="217" t="s">
        <v>159</v>
      </c>
      <c r="E185" s="223" t="s">
        <v>1</v>
      </c>
      <c r="F185" s="224" t="s">
        <v>231</v>
      </c>
      <c r="G185" s="222"/>
      <c r="H185" s="223" t="s">
        <v>1</v>
      </c>
      <c r="I185" s="225"/>
      <c r="J185" s="222"/>
      <c r="K185" s="222"/>
      <c r="L185" s="226"/>
      <c r="M185" s="227"/>
      <c r="N185" s="228"/>
      <c r="O185" s="228"/>
      <c r="P185" s="228"/>
      <c r="Q185" s="228"/>
      <c r="R185" s="228"/>
      <c r="S185" s="228"/>
      <c r="T185" s="229"/>
      <c r="AT185" s="230" t="s">
        <v>159</v>
      </c>
      <c r="AU185" s="230" t="s">
        <v>87</v>
      </c>
      <c r="AV185" s="13" t="s">
        <v>85</v>
      </c>
      <c r="AW185" s="13" t="s">
        <v>33</v>
      </c>
      <c r="AX185" s="13" t="s">
        <v>77</v>
      </c>
      <c r="AY185" s="230" t="s">
        <v>149</v>
      </c>
    </row>
    <row r="186" spans="1:65" s="14" customFormat="1">
      <c r="B186" s="231"/>
      <c r="C186" s="232"/>
      <c r="D186" s="217" t="s">
        <v>159</v>
      </c>
      <c r="E186" s="233" t="s">
        <v>1</v>
      </c>
      <c r="F186" s="234" t="s">
        <v>161</v>
      </c>
      <c r="G186" s="232"/>
      <c r="H186" s="235">
        <v>5</v>
      </c>
      <c r="I186" s="236"/>
      <c r="J186" s="232"/>
      <c r="K186" s="232"/>
      <c r="L186" s="237"/>
      <c r="M186" s="238"/>
      <c r="N186" s="239"/>
      <c r="O186" s="239"/>
      <c r="P186" s="239"/>
      <c r="Q186" s="239"/>
      <c r="R186" s="239"/>
      <c r="S186" s="239"/>
      <c r="T186" s="240"/>
      <c r="AT186" s="241" t="s">
        <v>159</v>
      </c>
      <c r="AU186" s="241" t="s">
        <v>87</v>
      </c>
      <c r="AV186" s="14" t="s">
        <v>87</v>
      </c>
      <c r="AW186" s="14" t="s">
        <v>33</v>
      </c>
      <c r="AX186" s="14" t="s">
        <v>77</v>
      </c>
      <c r="AY186" s="241" t="s">
        <v>149</v>
      </c>
    </row>
    <row r="187" spans="1:65" s="13" customFormat="1">
      <c r="B187" s="221"/>
      <c r="C187" s="222"/>
      <c r="D187" s="217" t="s">
        <v>159</v>
      </c>
      <c r="E187" s="223" t="s">
        <v>1</v>
      </c>
      <c r="F187" s="224" t="s">
        <v>232</v>
      </c>
      <c r="G187" s="222"/>
      <c r="H187" s="223" t="s">
        <v>1</v>
      </c>
      <c r="I187" s="225"/>
      <c r="J187" s="222"/>
      <c r="K187" s="222"/>
      <c r="L187" s="226"/>
      <c r="M187" s="227"/>
      <c r="N187" s="228"/>
      <c r="O187" s="228"/>
      <c r="P187" s="228"/>
      <c r="Q187" s="228"/>
      <c r="R187" s="228"/>
      <c r="S187" s="228"/>
      <c r="T187" s="229"/>
      <c r="AT187" s="230" t="s">
        <v>159</v>
      </c>
      <c r="AU187" s="230" t="s">
        <v>87</v>
      </c>
      <c r="AV187" s="13" t="s">
        <v>85</v>
      </c>
      <c r="AW187" s="13" t="s">
        <v>33</v>
      </c>
      <c r="AX187" s="13" t="s">
        <v>77</v>
      </c>
      <c r="AY187" s="230" t="s">
        <v>149</v>
      </c>
    </row>
    <row r="188" spans="1:65" s="14" customFormat="1">
      <c r="B188" s="231"/>
      <c r="C188" s="232"/>
      <c r="D188" s="217" t="s">
        <v>159</v>
      </c>
      <c r="E188" s="233" t="s">
        <v>1</v>
      </c>
      <c r="F188" s="234" t="s">
        <v>166</v>
      </c>
      <c r="G188" s="232"/>
      <c r="H188" s="235">
        <v>3</v>
      </c>
      <c r="I188" s="236"/>
      <c r="J188" s="232"/>
      <c r="K188" s="232"/>
      <c r="L188" s="237"/>
      <c r="M188" s="238"/>
      <c r="N188" s="239"/>
      <c r="O188" s="239"/>
      <c r="P188" s="239"/>
      <c r="Q188" s="239"/>
      <c r="R188" s="239"/>
      <c r="S188" s="239"/>
      <c r="T188" s="240"/>
      <c r="AT188" s="241" t="s">
        <v>159</v>
      </c>
      <c r="AU188" s="241" t="s">
        <v>87</v>
      </c>
      <c r="AV188" s="14" t="s">
        <v>87</v>
      </c>
      <c r="AW188" s="14" t="s">
        <v>33</v>
      </c>
      <c r="AX188" s="14" t="s">
        <v>77</v>
      </c>
      <c r="AY188" s="241" t="s">
        <v>149</v>
      </c>
    </row>
    <row r="189" spans="1:65" s="13" customFormat="1">
      <c r="B189" s="221"/>
      <c r="C189" s="222"/>
      <c r="D189" s="217" t="s">
        <v>159</v>
      </c>
      <c r="E189" s="223" t="s">
        <v>1</v>
      </c>
      <c r="F189" s="224" t="s">
        <v>233</v>
      </c>
      <c r="G189" s="222"/>
      <c r="H189" s="223" t="s">
        <v>1</v>
      </c>
      <c r="I189" s="225"/>
      <c r="J189" s="222"/>
      <c r="K189" s="222"/>
      <c r="L189" s="226"/>
      <c r="M189" s="227"/>
      <c r="N189" s="228"/>
      <c r="O189" s="228"/>
      <c r="P189" s="228"/>
      <c r="Q189" s="228"/>
      <c r="R189" s="228"/>
      <c r="S189" s="228"/>
      <c r="T189" s="229"/>
      <c r="AT189" s="230" t="s">
        <v>159</v>
      </c>
      <c r="AU189" s="230" t="s">
        <v>87</v>
      </c>
      <c r="AV189" s="13" t="s">
        <v>85</v>
      </c>
      <c r="AW189" s="13" t="s">
        <v>33</v>
      </c>
      <c r="AX189" s="13" t="s">
        <v>77</v>
      </c>
      <c r="AY189" s="230" t="s">
        <v>149</v>
      </c>
    </row>
    <row r="190" spans="1:65" s="14" customFormat="1">
      <c r="B190" s="231"/>
      <c r="C190" s="232"/>
      <c r="D190" s="217" t="s">
        <v>159</v>
      </c>
      <c r="E190" s="233" t="s">
        <v>1</v>
      </c>
      <c r="F190" s="234" t="s">
        <v>166</v>
      </c>
      <c r="G190" s="232"/>
      <c r="H190" s="235">
        <v>3</v>
      </c>
      <c r="I190" s="236"/>
      <c r="J190" s="232"/>
      <c r="K190" s="232"/>
      <c r="L190" s="237"/>
      <c r="M190" s="238"/>
      <c r="N190" s="239"/>
      <c r="O190" s="239"/>
      <c r="P190" s="239"/>
      <c r="Q190" s="239"/>
      <c r="R190" s="239"/>
      <c r="S190" s="239"/>
      <c r="T190" s="240"/>
      <c r="AT190" s="241" t="s">
        <v>159</v>
      </c>
      <c r="AU190" s="241" t="s">
        <v>87</v>
      </c>
      <c r="AV190" s="14" t="s">
        <v>87</v>
      </c>
      <c r="AW190" s="14" t="s">
        <v>33</v>
      </c>
      <c r="AX190" s="14" t="s">
        <v>77</v>
      </c>
      <c r="AY190" s="241" t="s">
        <v>149</v>
      </c>
    </row>
    <row r="191" spans="1:65" s="13" customFormat="1">
      <c r="B191" s="221"/>
      <c r="C191" s="222"/>
      <c r="D191" s="217" t="s">
        <v>159</v>
      </c>
      <c r="E191" s="223" t="s">
        <v>1</v>
      </c>
      <c r="F191" s="224" t="s">
        <v>234</v>
      </c>
      <c r="G191" s="222"/>
      <c r="H191" s="223" t="s">
        <v>1</v>
      </c>
      <c r="I191" s="225"/>
      <c r="J191" s="222"/>
      <c r="K191" s="222"/>
      <c r="L191" s="226"/>
      <c r="M191" s="227"/>
      <c r="N191" s="228"/>
      <c r="O191" s="228"/>
      <c r="P191" s="228"/>
      <c r="Q191" s="228"/>
      <c r="R191" s="228"/>
      <c r="S191" s="228"/>
      <c r="T191" s="229"/>
      <c r="AT191" s="230" t="s">
        <v>159</v>
      </c>
      <c r="AU191" s="230" t="s">
        <v>87</v>
      </c>
      <c r="AV191" s="13" t="s">
        <v>85</v>
      </c>
      <c r="AW191" s="13" t="s">
        <v>33</v>
      </c>
      <c r="AX191" s="13" t="s">
        <v>77</v>
      </c>
      <c r="AY191" s="230" t="s">
        <v>149</v>
      </c>
    </row>
    <row r="192" spans="1:65" s="14" customFormat="1">
      <c r="B192" s="231"/>
      <c r="C192" s="232"/>
      <c r="D192" s="217" t="s">
        <v>159</v>
      </c>
      <c r="E192" s="233" t="s">
        <v>1</v>
      </c>
      <c r="F192" s="234" t="s">
        <v>166</v>
      </c>
      <c r="G192" s="232"/>
      <c r="H192" s="235">
        <v>3</v>
      </c>
      <c r="I192" s="236"/>
      <c r="J192" s="232"/>
      <c r="K192" s="232"/>
      <c r="L192" s="237"/>
      <c r="M192" s="238"/>
      <c r="N192" s="239"/>
      <c r="O192" s="239"/>
      <c r="P192" s="239"/>
      <c r="Q192" s="239"/>
      <c r="R192" s="239"/>
      <c r="S192" s="239"/>
      <c r="T192" s="240"/>
      <c r="AT192" s="241" t="s">
        <v>159</v>
      </c>
      <c r="AU192" s="241" t="s">
        <v>87</v>
      </c>
      <c r="AV192" s="14" t="s">
        <v>87</v>
      </c>
      <c r="AW192" s="14" t="s">
        <v>33</v>
      </c>
      <c r="AX192" s="14" t="s">
        <v>77</v>
      </c>
      <c r="AY192" s="241" t="s">
        <v>149</v>
      </c>
    </row>
    <row r="193" spans="1:65" s="13" customFormat="1">
      <c r="B193" s="221"/>
      <c r="C193" s="222"/>
      <c r="D193" s="217" t="s">
        <v>159</v>
      </c>
      <c r="E193" s="223" t="s">
        <v>1</v>
      </c>
      <c r="F193" s="224" t="s">
        <v>213</v>
      </c>
      <c r="G193" s="222"/>
      <c r="H193" s="223" t="s">
        <v>1</v>
      </c>
      <c r="I193" s="225"/>
      <c r="J193" s="222"/>
      <c r="K193" s="222"/>
      <c r="L193" s="226"/>
      <c r="M193" s="227"/>
      <c r="N193" s="228"/>
      <c r="O193" s="228"/>
      <c r="P193" s="228"/>
      <c r="Q193" s="228"/>
      <c r="R193" s="228"/>
      <c r="S193" s="228"/>
      <c r="T193" s="229"/>
      <c r="AT193" s="230" t="s">
        <v>159</v>
      </c>
      <c r="AU193" s="230" t="s">
        <v>87</v>
      </c>
      <c r="AV193" s="13" t="s">
        <v>85</v>
      </c>
      <c r="AW193" s="13" t="s">
        <v>33</v>
      </c>
      <c r="AX193" s="13" t="s">
        <v>77</v>
      </c>
      <c r="AY193" s="230" t="s">
        <v>149</v>
      </c>
    </row>
    <row r="194" spans="1:65" s="14" customFormat="1">
      <c r="B194" s="231"/>
      <c r="C194" s="232"/>
      <c r="D194" s="217" t="s">
        <v>159</v>
      </c>
      <c r="E194" s="233" t="s">
        <v>1</v>
      </c>
      <c r="F194" s="234" t="s">
        <v>166</v>
      </c>
      <c r="G194" s="232"/>
      <c r="H194" s="235">
        <v>3</v>
      </c>
      <c r="I194" s="236"/>
      <c r="J194" s="232"/>
      <c r="K194" s="232"/>
      <c r="L194" s="237"/>
      <c r="M194" s="238"/>
      <c r="N194" s="239"/>
      <c r="O194" s="239"/>
      <c r="P194" s="239"/>
      <c r="Q194" s="239"/>
      <c r="R194" s="239"/>
      <c r="S194" s="239"/>
      <c r="T194" s="240"/>
      <c r="AT194" s="241" t="s">
        <v>159</v>
      </c>
      <c r="AU194" s="241" t="s">
        <v>87</v>
      </c>
      <c r="AV194" s="14" t="s">
        <v>87</v>
      </c>
      <c r="AW194" s="14" t="s">
        <v>33</v>
      </c>
      <c r="AX194" s="14" t="s">
        <v>77</v>
      </c>
      <c r="AY194" s="241" t="s">
        <v>149</v>
      </c>
    </row>
    <row r="195" spans="1:65" s="15" customFormat="1">
      <c r="B195" s="242"/>
      <c r="C195" s="243"/>
      <c r="D195" s="217" t="s">
        <v>159</v>
      </c>
      <c r="E195" s="244" t="s">
        <v>107</v>
      </c>
      <c r="F195" s="245" t="s">
        <v>215</v>
      </c>
      <c r="G195" s="243"/>
      <c r="H195" s="246">
        <v>79</v>
      </c>
      <c r="I195" s="247"/>
      <c r="J195" s="243"/>
      <c r="K195" s="243"/>
      <c r="L195" s="248"/>
      <c r="M195" s="249"/>
      <c r="N195" s="250"/>
      <c r="O195" s="250"/>
      <c r="P195" s="250"/>
      <c r="Q195" s="250"/>
      <c r="R195" s="250"/>
      <c r="S195" s="250"/>
      <c r="T195" s="251"/>
      <c r="AT195" s="252" t="s">
        <v>159</v>
      </c>
      <c r="AU195" s="252" t="s">
        <v>87</v>
      </c>
      <c r="AV195" s="15" t="s">
        <v>156</v>
      </c>
      <c r="AW195" s="15" t="s">
        <v>33</v>
      </c>
      <c r="AX195" s="15" t="s">
        <v>85</v>
      </c>
      <c r="AY195" s="252" t="s">
        <v>149</v>
      </c>
    </row>
    <row r="196" spans="1:65" s="2" customFormat="1" ht="21.75" customHeight="1">
      <c r="A196" s="34"/>
      <c r="B196" s="35"/>
      <c r="C196" s="204" t="s">
        <v>235</v>
      </c>
      <c r="D196" s="204" t="s">
        <v>151</v>
      </c>
      <c r="E196" s="205" t="s">
        <v>236</v>
      </c>
      <c r="F196" s="206" t="s">
        <v>237</v>
      </c>
      <c r="G196" s="207" t="s">
        <v>238</v>
      </c>
      <c r="H196" s="208">
        <v>0.36899999999999999</v>
      </c>
      <c r="I196" s="209"/>
      <c r="J196" s="210">
        <f>ROUND(I196*H196,2)</f>
        <v>0</v>
      </c>
      <c r="K196" s="206" t="s">
        <v>155</v>
      </c>
      <c r="L196" s="39"/>
      <c r="M196" s="211" t="s">
        <v>1</v>
      </c>
      <c r="N196" s="212" t="s">
        <v>42</v>
      </c>
      <c r="O196" s="71"/>
      <c r="P196" s="213">
        <f>O196*H196</f>
        <v>0</v>
      </c>
      <c r="Q196" s="213">
        <v>0</v>
      </c>
      <c r="R196" s="213">
        <f>Q196*H196</f>
        <v>0</v>
      </c>
      <c r="S196" s="213">
        <v>0</v>
      </c>
      <c r="T196" s="214">
        <f>S196*H196</f>
        <v>0</v>
      </c>
      <c r="U196" s="34"/>
      <c r="V196" s="34"/>
      <c r="W196" s="34"/>
      <c r="X196" s="34"/>
      <c r="Y196" s="34"/>
      <c r="Z196" s="34"/>
      <c r="AA196" s="34"/>
      <c r="AB196" s="34"/>
      <c r="AC196" s="34"/>
      <c r="AD196" s="34"/>
      <c r="AE196" s="34"/>
      <c r="AR196" s="215" t="s">
        <v>156</v>
      </c>
      <c r="AT196" s="215" t="s">
        <v>151</v>
      </c>
      <c r="AU196" s="215" t="s">
        <v>87</v>
      </c>
      <c r="AY196" s="17" t="s">
        <v>149</v>
      </c>
      <c r="BE196" s="216">
        <f>IF(N196="základní",J196,0)</f>
        <v>0</v>
      </c>
      <c r="BF196" s="216">
        <f>IF(N196="snížená",J196,0)</f>
        <v>0</v>
      </c>
      <c r="BG196" s="216">
        <f>IF(N196="zákl. přenesená",J196,0)</f>
        <v>0</v>
      </c>
      <c r="BH196" s="216">
        <f>IF(N196="sníž. přenesená",J196,0)</f>
        <v>0</v>
      </c>
      <c r="BI196" s="216">
        <f>IF(N196="nulová",J196,0)</f>
        <v>0</v>
      </c>
      <c r="BJ196" s="17" t="s">
        <v>85</v>
      </c>
      <c r="BK196" s="216">
        <f>ROUND(I196*H196,2)</f>
        <v>0</v>
      </c>
      <c r="BL196" s="17" t="s">
        <v>156</v>
      </c>
      <c r="BM196" s="215" t="s">
        <v>239</v>
      </c>
    </row>
    <row r="197" spans="1:65" s="2" customFormat="1" ht="39">
      <c r="A197" s="34"/>
      <c r="B197" s="35"/>
      <c r="C197" s="36"/>
      <c r="D197" s="217" t="s">
        <v>158</v>
      </c>
      <c r="E197" s="36"/>
      <c r="F197" s="218" t="s">
        <v>240</v>
      </c>
      <c r="G197" s="36"/>
      <c r="H197" s="36"/>
      <c r="I197" s="116"/>
      <c r="J197" s="36"/>
      <c r="K197" s="36"/>
      <c r="L197" s="39"/>
      <c r="M197" s="219"/>
      <c r="N197" s="220"/>
      <c r="O197" s="71"/>
      <c r="P197" s="71"/>
      <c r="Q197" s="71"/>
      <c r="R197" s="71"/>
      <c r="S197" s="71"/>
      <c r="T197" s="72"/>
      <c r="U197" s="34"/>
      <c r="V197" s="34"/>
      <c r="W197" s="34"/>
      <c r="X197" s="34"/>
      <c r="Y197" s="34"/>
      <c r="Z197" s="34"/>
      <c r="AA197" s="34"/>
      <c r="AB197" s="34"/>
      <c r="AC197" s="34"/>
      <c r="AD197" s="34"/>
      <c r="AE197" s="34"/>
      <c r="AT197" s="17" t="s">
        <v>158</v>
      </c>
      <c r="AU197" s="17" t="s">
        <v>87</v>
      </c>
    </row>
    <row r="198" spans="1:65" s="2" customFormat="1" ht="19.5">
      <c r="A198" s="34"/>
      <c r="B198" s="35"/>
      <c r="C198" s="36"/>
      <c r="D198" s="217" t="s">
        <v>241</v>
      </c>
      <c r="E198" s="36"/>
      <c r="F198" s="253" t="s">
        <v>242</v>
      </c>
      <c r="G198" s="36"/>
      <c r="H198" s="36"/>
      <c r="I198" s="116"/>
      <c r="J198" s="36"/>
      <c r="K198" s="36"/>
      <c r="L198" s="39"/>
      <c r="M198" s="219"/>
      <c r="N198" s="220"/>
      <c r="O198" s="71"/>
      <c r="P198" s="71"/>
      <c r="Q198" s="71"/>
      <c r="R198" s="71"/>
      <c r="S198" s="71"/>
      <c r="T198" s="72"/>
      <c r="U198" s="34"/>
      <c r="V198" s="34"/>
      <c r="W198" s="34"/>
      <c r="X198" s="34"/>
      <c r="Y198" s="34"/>
      <c r="Z198" s="34"/>
      <c r="AA198" s="34"/>
      <c r="AB198" s="34"/>
      <c r="AC198" s="34"/>
      <c r="AD198" s="34"/>
      <c r="AE198" s="34"/>
      <c r="AT198" s="17" t="s">
        <v>241</v>
      </c>
      <c r="AU198" s="17" t="s">
        <v>87</v>
      </c>
    </row>
    <row r="199" spans="1:65" s="13" customFormat="1">
      <c r="B199" s="221"/>
      <c r="C199" s="222"/>
      <c r="D199" s="217" t="s">
        <v>159</v>
      </c>
      <c r="E199" s="223" t="s">
        <v>1</v>
      </c>
      <c r="F199" s="224" t="s">
        <v>207</v>
      </c>
      <c r="G199" s="222"/>
      <c r="H199" s="223" t="s">
        <v>1</v>
      </c>
      <c r="I199" s="225"/>
      <c r="J199" s="222"/>
      <c r="K199" s="222"/>
      <c r="L199" s="226"/>
      <c r="M199" s="227"/>
      <c r="N199" s="228"/>
      <c r="O199" s="228"/>
      <c r="P199" s="228"/>
      <c r="Q199" s="228"/>
      <c r="R199" s="228"/>
      <c r="S199" s="228"/>
      <c r="T199" s="229"/>
      <c r="AT199" s="230" t="s">
        <v>159</v>
      </c>
      <c r="AU199" s="230" t="s">
        <v>87</v>
      </c>
      <c r="AV199" s="13" t="s">
        <v>85</v>
      </c>
      <c r="AW199" s="13" t="s">
        <v>33</v>
      </c>
      <c r="AX199" s="13" t="s">
        <v>77</v>
      </c>
      <c r="AY199" s="230" t="s">
        <v>149</v>
      </c>
    </row>
    <row r="200" spans="1:65" s="14" customFormat="1">
      <c r="B200" s="231"/>
      <c r="C200" s="232"/>
      <c r="D200" s="217" t="s">
        <v>159</v>
      </c>
      <c r="E200" s="233" t="s">
        <v>1</v>
      </c>
      <c r="F200" s="234" t="s">
        <v>243</v>
      </c>
      <c r="G200" s="232"/>
      <c r="H200" s="235">
        <v>0.35499999999999998</v>
      </c>
      <c r="I200" s="236"/>
      <c r="J200" s="232"/>
      <c r="K200" s="232"/>
      <c r="L200" s="237"/>
      <c r="M200" s="238"/>
      <c r="N200" s="239"/>
      <c r="O200" s="239"/>
      <c r="P200" s="239"/>
      <c r="Q200" s="239"/>
      <c r="R200" s="239"/>
      <c r="S200" s="239"/>
      <c r="T200" s="240"/>
      <c r="AT200" s="241" t="s">
        <v>159</v>
      </c>
      <c r="AU200" s="241" t="s">
        <v>87</v>
      </c>
      <c r="AV200" s="14" t="s">
        <v>87</v>
      </c>
      <c r="AW200" s="14" t="s">
        <v>33</v>
      </c>
      <c r="AX200" s="14" t="s">
        <v>77</v>
      </c>
      <c r="AY200" s="241" t="s">
        <v>149</v>
      </c>
    </row>
    <row r="201" spans="1:65" s="13" customFormat="1">
      <c r="B201" s="221"/>
      <c r="C201" s="222"/>
      <c r="D201" s="217" t="s">
        <v>159</v>
      </c>
      <c r="E201" s="223" t="s">
        <v>1</v>
      </c>
      <c r="F201" s="224" t="s">
        <v>221</v>
      </c>
      <c r="G201" s="222"/>
      <c r="H201" s="223" t="s">
        <v>1</v>
      </c>
      <c r="I201" s="225"/>
      <c r="J201" s="222"/>
      <c r="K201" s="222"/>
      <c r="L201" s="226"/>
      <c r="M201" s="227"/>
      <c r="N201" s="228"/>
      <c r="O201" s="228"/>
      <c r="P201" s="228"/>
      <c r="Q201" s="228"/>
      <c r="R201" s="228"/>
      <c r="S201" s="228"/>
      <c r="T201" s="229"/>
      <c r="AT201" s="230" t="s">
        <v>159</v>
      </c>
      <c r="AU201" s="230" t="s">
        <v>87</v>
      </c>
      <c r="AV201" s="13" t="s">
        <v>85</v>
      </c>
      <c r="AW201" s="13" t="s">
        <v>33</v>
      </c>
      <c r="AX201" s="13" t="s">
        <v>77</v>
      </c>
      <c r="AY201" s="230" t="s">
        <v>149</v>
      </c>
    </row>
    <row r="202" spans="1:65" s="14" customFormat="1">
      <c r="B202" s="231"/>
      <c r="C202" s="232"/>
      <c r="D202" s="217" t="s">
        <v>159</v>
      </c>
      <c r="E202" s="233" t="s">
        <v>1</v>
      </c>
      <c r="F202" s="234" t="s">
        <v>244</v>
      </c>
      <c r="G202" s="232"/>
      <c r="H202" s="235">
        <v>1.4E-2</v>
      </c>
      <c r="I202" s="236"/>
      <c r="J202" s="232"/>
      <c r="K202" s="232"/>
      <c r="L202" s="237"/>
      <c r="M202" s="238"/>
      <c r="N202" s="239"/>
      <c r="O202" s="239"/>
      <c r="P202" s="239"/>
      <c r="Q202" s="239"/>
      <c r="R202" s="239"/>
      <c r="S202" s="239"/>
      <c r="T202" s="240"/>
      <c r="AT202" s="241" t="s">
        <v>159</v>
      </c>
      <c r="AU202" s="241" t="s">
        <v>87</v>
      </c>
      <c r="AV202" s="14" t="s">
        <v>87</v>
      </c>
      <c r="AW202" s="14" t="s">
        <v>33</v>
      </c>
      <c r="AX202" s="14" t="s">
        <v>77</v>
      </c>
      <c r="AY202" s="241" t="s">
        <v>149</v>
      </c>
    </row>
    <row r="203" spans="1:65" s="15" customFormat="1">
      <c r="B203" s="242"/>
      <c r="C203" s="243"/>
      <c r="D203" s="217" t="s">
        <v>159</v>
      </c>
      <c r="E203" s="244" t="s">
        <v>1</v>
      </c>
      <c r="F203" s="245" t="s">
        <v>215</v>
      </c>
      <c r="G203" s="243"/>
      <c r="H203" s="246">
        <v>0.36899999999999999</v>
      </c>
      <c r="I203" s="247"/>
      <c r="J203" s="243"/>
      <c r="K203" s="243"/>
      <c r="L203" s="248"/>
      <c r="M203" s="249"/>
      <c r="N203" s="250"/>
      <c r="O203" s="250"/>
      <c r="P203" s="250"/>
      <c r="Q203" s="250"/>
      <c r="R203" s="250"/>
      <c r="S203" s="250"/>
      <c r="T203" s="251"/>
      <c r="AT203" s="252" t="s">
        <v>159</v>
      </c>
      <c r="AU203" s="252" t="s">
        <v>87</v>
      </c>
      <c r="AV203" s="15" t="s">
        <v>156</v>
      </c>
      <c r="AW203" s="15" t="s">
        <v>33</v>
      </c>
      <c r="AX203" s="15" t="s">
        <v>85</v>
      </c>
      <c r="AY203" s="252" t="s">
        <v>149</v>
      </c>
    </row>
    <row r="204" spans="1:65" s="2" customFormat="1" ht="21.75" customHeight="1">
      <c r="A204" s="34"/>
      <c r="B204" s="35"/>
      <c r="C204" s="204" t="s">
        <v>245</v>
      </c>
      <c r="D204" s="204" t="s">
        <v>151</v>
      </c>
      <c r="E204" s="205" t="s">
        <v>246</v>
      </c>
      <c r="F204" s="206" t="s">
        <v>247</v>
      </c>
      <c r="G204" s="207" t="s">
        <v>154</v>
      </c>
      <c r="H204" s="208">
        <v>279.33</v>
      </c>
      <c r="I204" s="209"/>
      <c r="J204" s="210">
        <f>ROUND(I204*H204,2)</f>
        <v>0</v>
      </c>
      <c r="K204" s="206" t="s">
        <v>155</v>
      </c>
      <c r="L204" s="39"/>
      <c r="M204" s="211" t="s">
        <v>1</v>
      </c>
      <c r="N204" s="212" t="s">
        <v>42</v>
      </c>
      <c r="O204" s="71"/>
      <c r="P204" s="213">
        <f>O204*H204</f>
        <v>0</v>
      </c>
      <c r="Q204" s="213">
        <v>0</v>
      </c>
      <c r="R204" s="213">
        <f>Q204*H204</f>
        <v>0</v>
      </c>
      <c r="S204" s="213">
        <v>0</v>
      </c>
      <c r="T204" s="214">
        <f>S204*H204</f>
        <v>0</v>
      </c>
      <c r="U204" s="34"/>
      <c r="V204" s="34"/>
      <c r="W204" s="34"/>
      <c r="X204" s="34"/>
      <c r="Y204" s="34"/>
      <c r="Z204" s="34"/>
      <c r="AA204" s="34"/>
      <c r="AB204" s="34"/>
      <c r="AC204" s="34"/>
      <c r="AD204" s="34"/>
      <c r="AE204" s="34"/>
      <c r="AR204" s="215" t="s">
        <v>156</v>
      </c>
      <c r="AT204" s="215" t="s">
        <v>151</v>
      </c>
      <c r="AU204" s="215" t="s">
        <v>87</v>
      </c>
      <c r="AY204" s="17" t="s">
        <v>149</v>
      </c>
      <c r="BE204" s="216">
        <f>IF(N204="základní",J204,0)</f>
        <v>0</v>
      </c>
      <c r="BF204" s="216">
        <f>IF(N204="snížená",J204,0)</f>
        <v>0</v>
      </c>
      <c r="BG204" s="216">
        <f>IF(N204="zákl. přenesená",J204,0)</f>
        <v>0</v>
      </c>
      <c r="BH204" s="216">
        <f>IF(N204="sníž. přenesená",J204,0)</f>
        <v>0</v>
      </c>
      <c r="BI204" s="216">
        <f>IF(N204="nulová",J204,0)</f>
        <v>0</v>
      </c>
      <c r="BJ204" s="17" t="s">
        <v>85</v>
      </c>
      <c r="BK204" s="216">
        <f>ROUND(I204*H204,2)</f>
        <v>0</v>
      </c>
      <c r="BL204" s="17" t="s">
        <v>156</v>
      </c>
      <c r="BM204" s="215" t="s">
        <v>248</v>
      </c>
    </row>
    <row r="205" spans="1:65" s="2" customFormat="1" ht="39">
      <c r="A205" s="34"/>
      <c r="B205" s="35"/>
      <c r="C205" s="36"/>
      <c r="D205" s="217" t="s">
        <v>158</v>
      </c>
      <c r="E205" s="36"/>
      <c r="F205" s="218" t="s">
        <v>249</v>
      </c>
      <c r="G205" s="36"/>
      <c r="H205" s="36"/>
      <c r="I205" s="116"/>
      <c r="J205" s="36"/>
      <c r="K205" s="36"/>
      <c r="L205" s="39"/>
      <c r="M205" s="219"/>
      <c r="N205" s="220"/>
      <c r="O205" s="71"/>
      <c r="P205" s="71"/>
      <c r="Q205" s="71"/>
      <c r="R205" s="71"/>
      <c r="S205" s="71"/>
      <c r="T205" s="72"/>
      <c r="U205" s="34"/>
      <c r="V205" s="34"/>
      <c r="W205" s="34"/>
      <c r="X205" s="34"/>
      <c r="Y205" s="34"/>
      <c r="Z205" s="34"/>
      <c r="AA205" s="34"/>
      <c r="AB205" s="34"/>
      <c r="AC205" s="34"/>
      <c r="AD205" s="34"/>
      <c r="AE205" s="34"/>
      <c r="AT205" s="17" t="s">
        <v>158</v>
      </c>
      <c r="AU205" s="17" t="s">
        <v>87</v>
      </c>
    </row>
    <row r="206" spans="1:65" s="2" customFormat="1" ht="19.5">
      <c r="A206" s="34"/>
      <c r="B206" s="35"/>
      <c r="C206" s="36"/>
      <c r="D206" s="217" t="s">
        <v>241</v>
      </c>
      <c r="E206" s="36"/>
      <c r="F206" s="253" t="s">
        <v>250</v>
      </c>
      <c r="G206" s="36"/>
      <c r="H206" s="36"/>
      <c r="I206" s="116"/>
      <c r="J206" s="36"/>
      <c r="K206" s="36"/>
      <c r="L206" s="39"/>
      <c r="M206" s="219"/>
      <c r="N206" s="220"/>
      <c r="O206" s="71"/>
      <c r="P206" s="71"/>
      <c r="Q206" s="71"/>
      <c r="R206" s="71"/>
      <c r="S206" s="71"/>
      <c r="T206" s="72"/>
      <c r="U206" s="34"/>
      <c r="V206" s="34"/>
      <c r="W206" s="34"/>
      <c r="X206" s="34"/>
      <c r="Y206" s="34"/>
      <c r="Z206" s="34"/>
      <c r="AA206" s="34"/>
      <c r="AB206" s="34"/>
      <c r="AC206" s="34"/>
      <c r="AD206" s="34"/>
      <c r="AE206" s="34"/>
      <c r="AT206" s="17" t="s">
        <v>241</v>
      </c>
      <c r="AU206" s="17" t="s">
        <v>87</v>
      </c>
    </row>
    <row r="207" spans="1:65" s="13" customFormat="1">
      <c r="B207" s="221"/>
      <c r="C207" s="222"/>
      <c r="D207" s="217" t="s">
        <v>159</v>
      </c>
      <c r="E207" s="223" t="s">
        <v>1</v>
      </c>
      <c r="F207" s="224" t="s">
        <v>160</v>
      </c>
      <c r="G207" s="222"/>
      <c r="H207" s="223" t="s">
        <v>1</v>
      </c>
      <c r="I207" s="225"/>
      <c r="J207" s="222"/>
      <c r="K207" s="222"/>
      <c r="L207" s="226"/>
      <c r="M207" s="227"/>
      <c r="N207" s="228"/>
      <c r="O207" s="228"/>
      <c r="P207" s="228"/>
      <c r="Q207" s="228"/>
      <c r="R207" s="228"/>
      <c r="S207" s="228"/>
      <c r="T207" s="229"/>
      <c r="AT207" s="230" t="s">
        <v>159</v>
      </c>
      <c r="AU207" s="230" t="s">
        <v>87</v>
      </c>
      <c r="AV207" s="13" t="s">
        <v>85</v>
      </c>
      <c r="AW207" s="13" t="s">
        <v>33</v>
      </c>
      <c r="AX207" s="13" t="s">
        <v>77</v>
      </c>
      <c r="AY207" s="230" t="s">
        <v>149</v>
      </c>
    </row>
    <row r="208" spans="1:65" s="14" customFormat="1">
      <c r="B208" s="231"/>
      <c r="C208" s="232"/>
      <c r="D208" s="217" t="s">
        <v>159</v>
      </c>
      <c r="E208" s="233" t="s">
        <v>1</v>
      </c>
      <c r="F208" s="234" t="s">
        <v>251</v>
      </c>
      <c r="G208" s="232"/>
      <c r="H208" s="235">
        <v>49.85</v>
      </c>
      <c r="I208" s="236"/>
      <c r="J208" s="232"/>
      <c r="K208" s="232"/>
      <c r="L208" s="237"/>
      <c r="M208" s="238"/>
      <c r="N208" s="239"/>
      <c r="O208" s="239"/>
      <c r="P208" s="239"/>
      <c r="Q208" s="239"/>
      <c r="R208" s="239"/>
      <c r="S208" s="239"/>
      <c r="T208" s="240"/>
      <c r="AT208" s="241" t="s">
        <v>159</v>
      </c>
      <c r="AU208" s="241" t="s">
        <v>87</v>
      </c>
      <c r="AV208" s="14" t="s">
        <v>87</v>
      </c>
      <c r="AW208" s="14" t="s">
        <v>33</v>
      </c>
      <c r="AX208" s="14" t="s">
        <v>77</v>
      </c>
      <c r="AY208" s="241" t="s">
        <v>149</v>
      </c>
    </row>
    <row r="209" spans="1:65" s="13" customFormat="1">
      <c r="B209" s="221"/>
      <c r="C209" s="222"/>
      <c r="D209" s="217" t="s">
        <v>159</v>
      </c>
      <c r="E209" s="223" t="s">
        <v>1</v>
      </c>
      <c r="F209" s="224" t="s">
        <v>231</v>
      </c>
      <c r="G209" s="222"/>
      <c r="H209" s="223" t="s">
        <v>1</v>
      </c>
      <c r="I209" s="225"/>
      <c r="J209" s="222"/>
      <c r="K209" s="222"/>
      <c r="L209" s="226"/>
      <c r="M209" s="227"/>
      <c r="N209" s="228"/>
      <c r="O209" s="228"/>
      <c r="P209" s="228"/>
      <c r="Q209" s="228"/>
      <c r="R209" s="228"/>
      <c r="S209" s="228"/>
      <c r="T209" s="229"/>
      <c r="AT209" s="230" t="s">
        <v>159</v>
      </c>
      <c r="AU209" s="230" t="s">
        <v>87</v>
      </c>
      <c r="AV209" s="13" t="s">
        <v>85</v>
      </c>
      <c r="AW209" s="13" t="s">
        <v>33</v>
      </c>
      <c r="AX209" s="13" t="s">
        <v>77</v>
      </c>
      <c r="AY209" s="230" t="s">
        <v>149</v>
      </c>
    </row>
    <row r="210" spans="1:65" s="14" customFormat="1">
      <c r="B210" s="231"/>
      <c r="C210" s="232"/>
      <c r="D210" s="217" t="s">
        <v>159</v>
      </c>
      <c r="E210" s="233" t="s">
        <v>1</v>
      </c>
      <c r="F210" s="234" t="s">
        <v>252</v>
      </c>
      <c r="G210" s="232"/>
      <c r="H210" s="235">
        <v>37.83</v>
      </c>
      <c r="I210" s="236"/>
      <c r="J210" s="232"/>
      <c r="K210" s="232"/>
      <c r="L210" s="237"/>
      <c r="M210" s="238"/>
      <c r="N210" s="239"/>
      <c r="O210" s="239"/>
      <c r="P210" s="239"/>
      <c r="Q210" s="239"/>
      <c r="R210" s="239"/>
      <c r="S210" s="239"/>
      <c r="T210" s="240"/>
      <c r="AT210" s="241" t="s">
        <v>159</v>
      </c>
      <c r="AU210" s="241" t="s">
        <v>87</v>
      </c>
      <c r="AV210" s="14" t="s">
        <v>87</v>
      </c>
      <c r="AW210" s="14" t="s">
        <v>33</v>
      </c>
      <c r="AX210" s="14" t="s">
        <v>77</v>
      </c>
      <c r="AY210" s="241" t="s">
        <v>149</v>
      </c>
    </row>
    <row r="211" spans="1:65" s="13" customFormat="1">
      <c r="B211" s="221"/>
      <c r="C211" s="222"/>
      <c r="D211" s="217" t="s">
        <v>159</v>
      </c>
      <c r="E211" s="223" t="s">
        <v>1</v>
      </c>
      <c r="F211" s="224" t="s">
        <v>232</v>
      </c>
      <c r="G211" s="222"/>
      <c r="H211" s="223" t="s">
        <v>1</v>
      </c>
      <c r="I211" s="225"/>
      <c r="J211" s="222"/>
      <c r="K211" s="222"/>
      <c r="L211" s="226"/>
      <c r="M211" s="227"/>
      <c r="N211" s="228"/>
      <c r="O211" s="228"/>
      <c r="P211" s="228"/>
      <c r="Q211" s="228"/>
      <c r="R211" s="228"/>
      <c r="S211" s="228"/>
      <c r="T211" s="229"/>
      <c r="AT211" s="230" t="s">
        <v>159</v>
      </c>
      <c r="AU211" s="230" t="s">
        <v>87</v>
      </c>
      <c r="AV211" s="13" t="s">
        <v>85</v>
      </c>
      <c r="AW211" s="13" t="s">
        <v>33</v>
      </c>
      <c r="AX211" s="13" t="s">
        <v>77</v>
      </c>
      <c r="AY211" s="230" t="s">
        <v>149</v>
      </c>
    </row>
    <row r="212" spans="1:65" s="14" customFormat="1">
      <c r="B212" s="231"/>
      <c r="C212" s="232"/>
      <c r="D212" s="217" t="s">
        <v>159</v>
      </c>
      <c r="E212" s="233" t="s">
        <v>1</v>
      </c>
      <c r="F212" s="234" t="s">
        <v>251</v>
      </c>
      <c r="G212" s="232"/>
      <c r="H212" s="235">
        <v>49.85</v>
      </c>
      <c r="I212" s="236"/>
      <c r="J212" s="232"/>
      <c r="K212" s="232"/>
      <c r="L212" s="237"/>
      <c r="M212" s="238"/>
      <c r="N212" s="239"/>
      <c r="O212" s="239"/>
      <c r="P212" s="239"/>
      <c r="Q212" s="239"/>
      <c r="R212" s="239"/>
      <c r="S212" s="239"/>
      <c r="T212" s="240"/>
      <c r="AT212" s="241" t="s">
        <v>159</v>
      </c>
      <c r="AU212" s="241" t="s">
        <v>87</v>
      </c>
      <c r="AV212" s="14" t="s">
        <v>87</v>
      </c>
      <c r="AW212" s="14" t="s">
        <v>33</v>
      </c>
      <c r="AX212" s="14" t="s">
        <v>77</v>
      </c>
      <c r="AY212" s="241" t="s">
        <v>149</v>
      </c>
    </row>
    <row r="213" spans="1:65" s="13" customFormat="1">
      <c r="B213" s="221"/>
      <c r="C213" s="222"/>
      <c r="D213" s="217" t="s">
        <v>159</v>
      </c>
      <c r="E213" s="223" t="s">
        <v>1</v>
      </c>
      <c r="F213" s="224" t="s">
        <v>233</v>
      </c>
      <c r="G213" s="222"/>
      <c r="H213" s="223" t="s">
        <v>1</v>
      </c>
      <c r="I213" s="225"/>
      <c r="J213" s="222"/>
      <c r="K213" s="222"/>
      <c r="L213" s="226"/>
      <c r="M213" s="227"/>
      <c r="N213" s="228"/>
      <c r="O213" s="228"/>
      <c r="P213" s="228"/>
      <c r="Q213" s="228"/>
      <c r="R213" s="228"/>
      <c r="S213" s="228"/>
      <c r="T213" s="229"/>
      <c r="AT213" s="230" t="s">
        <v>159</v>
      </c>
      <c r="AU213" s="230" t="s">
        <v>87</v>
      </c>
      <c r="AV213" s="13" t="s">
        <v>85</v>
      </c>
      <c r="AW213" s="13" t="s">
        <v>33</v>
      </c>
      <c r="AX213" s="13" t="s">
        <v>77</v>
      </c>
      <c r="AY213" s="230" t="s">
        <v>149</v>
      </c>
    </row>
    <row r="214" spans="1:65" s="14" customFormat="1">
      <c r="B214" s="231"/>
      <c r="C214" s="232"/>
      <c r="D214" s="217" t="s">
        <v>159</v>
      </c>
      <c r="E214" s="233" t="s">
        <v>1</v>
      </c>
      <c r="F214" s="234" t="s">
        <v>251</v>
      </c>
      <c r="G214" s="232"/>
      <c r="H214" s="235">
        <v>49.85</v>
      </c>
      <c r="I214" s="236"/>
      <c r="J214" s="232"/>
      <c r="K214" s="232"/>
      <c r="L214" s="237"/>
      <c r="M214" s="238"/>
      <c r="N214" s="239"/>
      <c r="O214" s="239"/>
      <c r="P214" s="239"/>
      <c r="Q214" s="239"/>
      <c r="R214" s="239"/>
      <c r="S214" s="239"/>
      <c r="T214" s="240"/>
      <c r="AT214" s="241" t="s">
        <v>159</v>
      </c>
      <c r="AU214" s="241" t="s">
        <v>87</v>
      </c>
      <c r="AV214" s="14" t="s">
        <v>87</v>
      </c>
      <c r="AW214" s="14" t="s">
        <v>33</v>
      </c>
      <c r="AX214" s="14" t="s">
        <v>77</v>
      </c>
      <c r="AY214" s="241" t="s">
        <v>149</v>
      </c>
    </row>
    <row r="215" spans="1:65" s="13" customFormat="1">
      <c r="B215" s="221"/>
      <c r="C215" s="222"/>
      <c r="D215" s="217" t="s">
        <v>159</v>
      </c>
      <c r="E215" s="223" t="s">
        <v>1</v>
      </c>
      <c r="F215" s="224" t="s">
        <v>234</v>
      </c>
      <c r="G215" s="222"/>
      <c r="H215" s="223" t="s">
        <v>1</v>
      </c>
      <c r="I215" s="225"/>
      <c r="J215" s="222"/>
      <c r="K215" s="222"/>
      <c r="L215" s="226"/>
      <c r="M215" s="227"/>
      <c r="N215" s="228"/>
      <c r="O215" s="228"/>
      <c r="P215" s="228"/>
      <c r="Q215" s="228"/>
      <c r="R215" s="228"/>
      <c r="S215" s="228"/>
      <c r="T215" s="229"/>
      <c r="AT215" s="230" t="s">
        <v>159</v>
      </c>
      <c r="AU215" s="230" t="s">
        <v>87</v>
      </c>
      <c r="AV215" s="13" t="s">
        <v>85</v>
      </c>
      <c r="AW215" s="13" t="s">
        <v>33</v>
      </c>
      <c r="AX215" s="13" t="s">
        <v>77</v>
      </c>
      <c r="AY215" s="230" t="s">
        <v>149</v>
      </c>
    </row>
    <row r="216" spans="1:65" s="14" customFormat="1">
      <c r="B216" s="231"/>
      <c r="C216" s="232"/>
      <c r="D216" s="217" t="s">
        <v>159</v>
      </c>
      <c r="E216" s="233" t="s">
        <v>1</v>
      </c>
      <c r="F216" s="234" t="s">
        <v>253</v>
      </c>
      <c r="G216" s="232"/>
      <c r="H216" s="235">
        <v>48.2</v>
      </c>
      <c r="I216" s="236"/>
      <c r="J216" s="232"/>
      <c r="K216" s="232"/>
      <c r="L216" s="237"/>
      <c r="M216" s="238"/>
      <c r="N216" s="239"/>
      <c r="O216" s="239"/>
      <c r="P216" s="239"/>
      <c r="Q216" s="239"/>
      <c r="R216" s="239"/>
      <c r="S216" s="239"/>
      <c r="T216" s="240"/>
      <c r="AT216" s="241" t="s">
        <v>159</v>
      </c>
      <c r="AU216" s="241" t="s">
        <v>87</v>
      </c>
      <c r="AV216" s="14" t="s">
        <v>87</v>
      </c>
      <c r="AW216" s="14" t="s">
        <v>33</v>
      </c>
      <c r="AX216" s="14" t="s">
        <v>77</v>
      </c>
      <c r="AY216" s="241" t="s">
        <v>149</v>
      </c>
    </row>
    <row r="217" spans="1:65" s="13" customFormat="1">
      <c r="B217" s="221"/>
      <c r="C217" s="222"/>
      <c r="D217" s="217" t="s">
        <v>159</v>
      </c>
      <c r="E217" s="223" t="s">
        <v>1</v>
      </c>
      <c r="F217" s="224" t="s">
        <v>213</v>
      </c>
      <c r="G217" s="222"/>
      <c r="H217" s="223" t="s">
        <v>1</v>
      </c>
      <c r="I217" s="225"/>
      <c r="J217" s="222"/>
      <c r="K217" s="222"/>
      <c r="L217" s="226"/>
      <c r="M217" s="227"/>
      <c r="N217" s="228"/>
      <c r="O217" s="228"/>
      <c r="P217" s="228"/>
      <c r="Q217" s="228"/>
      <c r="R217" s="228"/>
      <c r="S217" s="228"/>
      <c r="T217" s="229"/>
      <c r="AT217" s="230" t="s">
        <v>159</v>
      </c>
      <c r="AU217" s="230" t="s">
        <v>87</v>
      </c>
      <c r="AV217" s="13" t="s">
        <v>85</v>
      </c>
      <c r="AW217" s="13" t="s">
        <v>33</v>
      </c>
      <c r="AX217" s="13" t="s">
        <v>77</v>
      </c>
      <c r="AY217" s="230" t="s">
        <v>149</v>
      </c>
    </row>
    <row r="218" spans="1:65" s="14" customFormat="1">
      <c r="B218" s="231"/>
      <c r="C218" s="232"/>
      <c r="D218" s="217" t="s">
        <v>159</v>
      </c>
      <c r="E218" s="233" t="s">
        <v>1</v>
      </c>
      <c r="F218" s="234" t="s">
        <v>254</v>
      </c>
      <c r="G218" s="232"/>
      <c r="H218" s="235">
        <v>43.75</v>
      </c>
      <c r="I218" s="236"/>
      <c r="J218" s="232"/>
      <c r="K218" s="232"/>
      <c r="L218" s="237"/>
      <c r="M218" s="238"/>
      <c r="N218" s="239"/>
      <c r="O218" s="239"/>
      <c r="P218" s="239"/>
      <c r="Q218" s="239"/>
      <c r="R218" s="239"/>
      <c r="S218" s="239"/>
      <c r="T218" s="240"/>
      <c r="AT218" s="241" t="s">
        <v>159</v>
      </c>
      <c r="AU218" s="241" t="s">
        <v>87</v>
      </c>
      <c r="AV218" s="14" t="s">
        <v>87</v>
      </c>
      <c r="AW218" s="14" t="s">
        <v>33</v>
      </c>
      <c r="AX218" s="14" t="s">
        <v>77</v>
      </c>
      <c r="AY218" s="241" t="s">
        <v>149</v>
      </c>
    </row>
    <row r="219" spans="1:65" s="15" customFormat="1">
      <c r="B219" s="242"/>
      <c r="C219" s="243"/>
      <c r="D219" s="217" t="s">
        <v>159</v>
      </c>
      <c r="E219" s="244" t="s">
        <v>1</v>
      </c>
      <c r="F219" s="245" t="s">
        <v>215</v>
      </c>
      <c r="G219" s="243"/>
      <c r="H219" s="246">
        <v>279.33</v>
      </c>
      <c r="I219" s="247"/>
      <c r="J219" s="243"/>
      <c r="K219" s="243"/>
      <c r="L219" s="248"/>
      <c r="M219" s="249"/>
      <c r="N219" s="250"/>
      <c r="O219" s="250"/>
      <c r="P219" s="250"/>
      <c r="Q219" s="250"/>
      <c r="R219" s="250"/>
      <c r="S219" s="250"/>
      <c r="T219" s="251"/>
      <c r="AT219" s="252" t="s">
        <v>159</v>
      </c>
      <c r="AU219" s="252" t="s">
        <v>87</v>
      </c>
      <c r="AV219" s="15" t="s">
        <v>156</v>
      </c>
      <c r="AW219" s="15" t="s">
        <v>33</v>
      </c>
      <c r="AX219" s="15" t="s">
        <v>85</v>
      </c>
      <c r="AY219" s="252" t="s">
        <v>149</v>
      </c>
    </row>
    <row r="220" spans="1:65" s="2" customFormat="1" ht="33" customHeight="1">
      <c r="A220" s="34"/>
      <c r="B220" s="35"/>
      <c r="C220" s="204" t="s">
        <v>255</v>
      </c>
      <c r="D220" s="204" t="s">
        <v>151</v>
      </c>
      <c r="E220" s="205" t="s">
        <v>256</v>
      </c>
      <c r="F220" s="206" t="s">
        <v>257</v>
      </c>
      <c r="G220" s="207" t="s">
        <v>258</v>
      </c>
      <c r="H220" s="208">
        <v>83</v>
      </c>
      <c r="I220" s="209"/>
      <c r="J220" s="210">
        <f>ROUND(I220*H220,2)</f>
        <v>0</v>
      </c>
      <c r="K220" s="206" t="s">
        <v>155</v>
      </c>
      <c r="L220" s="39"/>
      <c r="M220" s="211" t="s">
        <v>1</v>
      </c>
      <c r="N220" s="212" t="s">
        <v>42</v>
      </c>
      <c r="O220" s="71"/>
      <c r="P220" s="213">
        <f>O220*H220</f>
        <v>0</v>
      </c>
      <c r="Q220" s="213">
        <v>0</v>
      </c>
      <c r="R220" s="213">
        <f>Q220*H220</f>
        <v>0</v>
      </c>
      <c r="S220" s="213">
        <v>0</v>
      </c>
      <c r="T220" s="214">
        <f>S220*H220</f>
        <v>0</v>
      </c>
      <c r="U220" s="34"/>
      <c r="V220" s="34"/>
      <c r="W220" s="34"/>
      <c r="X220" s="34"/>
      <c r="Y220" s="34"/>
      <c r="Z220" s="34"/>
      <c r="AA220" s="34"/>
      <c r="AB220" s="34"/>
      <c r="AC220" s="34"/>
      <c r="AD220" s="34"/>
      <c r="AE220" s="34"/>
      <c r="AR220" s="215" t="s">
        <v>156</v>
      </c>
      <c r="AT220" s="215" t="s">
        <v>151</v>
      </c>
      <c r="AU220" s="215" t="s">
        <v>87</v>
      </c>
      <c r="AY220" s="17" t="s">
        <v>149</v>
      </c>
      <c r="BE220" s="216">
        <f>IF(N220="základní",J220,0)</f>
        <v>0</v>
      </c>
      <c r="BF220" s="216">
        <f>IF(N220="snížená",J220,0)</f>
        <v>0</v>
      </c>
      <c r="BG220" s="216">
        <f>IF(N220="zákl. přenesená",J220,0)</f>
        <v>0</v>
      </c>
      <c r="BH220" s="216">
        <f>IF(N220="sníž. přenesená",J220,0)</f>
        <v>0</v>
      </c>
      <c r="BI220" s="216">
        <f>IF(N220="nulová",J220,0)</f>
        <v>0</v>
      </c>
      <c r="BJ220" s="17" t="s">
        <v>85</v>
      </c>
      <c r="BK220" s="216">
        <f>ROUND(I220*H220,2)</f>
        <v>0</v>
      </c>
      <c r="BL220" s="17" t="s">
        <v>156</v>
      </c>
      <c r="BM220" s="215" t="s">
        <v>259</v>
      </c>
    </row>
    <row r="221" spans="1:65" s="2" customFormat="1" ht="107.25">
      <c r="A221" s="34"/>
      <c r="B221" s="35"/>
      <c r="C221" s="36"/>
      <c r="D221" s="217" t="s">
        <v>158</v>
      </c>
      <c r="E221" s="36"/>
      <c r="F221" s="218" t="s">
        <v>260</v>
      </c>
      <c r="G221" s="36"/>
      <c r="H221" s="36"/>
      <c r="I221" s="116"/>
      <c r="J221" s="36"/>
      <c r="K221" s="36"/>
      <c r="L221" s="39"/>
      <c r="M221" s="219"/>
      <c r="N221" s="220"/>
      <c r="O221" s="71"/>
      <c r="P221" s="71"/>
      <c r="Q221" s="71"/>
      <c r="R221" s="71"/>
      <c r="S221" s="71"/>
      <c r="T221" s="72"/>
      <c r="U221" s="34"/>
      <c r="V221" s="34"/>
      <c r="W221" s="34"/>
      <c r="X221" s="34"/>
      <c r="Y221" s="34"/>
      <c r="Z221" s="34"/>
      <c r="AA221" s="34"/>
      <c r="AB221" s="34"/>
      <c r="AC221" s="34"/>
      <c r="AD221" s="34"/>
      <c r="AE221" s="34"/>
      <c r="AT221" s="17" t="s">
        <v>158</v>
      </c>
      <c r="AU221" s="17" t="s">
        <v>87</v>
      </c>
    </row>
    <row r="222" spans="1:65" s="2" customFormat="1" ht="19.5">
      <c r="A222" s="34"/>
      <c r="B222" s="35"/>
      <c r="C222" s="36"/>
      <c r="D222" s="217" t="s">
        <v>241</v>
      </c>
      <c r="E222" s="36"/>
      <c r="F222" s="253" t="s">
        <v>261</v>
      </c>
      <c r="G222" s="36"/>
      <c r="H222" s="36"/>
      <c r="I222" s="116"/>
      <c r="J222" s="36"/>
      <c r="K222" s="36"/>
      <c r="L222" s="39"/>
      <c r="M222" s="219"/>
      <c r="N222" s="220"/>
      <c r="O222" s="71"/>
      <c r="P222" s="71"/>
      <c r="Q222" s="71"/>
      <c r="R222" s="71"/>
      <c r="S222" s="71"/>
      <c r="T222" s="72"/>
      <c r="U222" s="34"/>
      <c r="V222" s="34"/>
      <c r="W222" s="34"/>
      <c r="X222" s="34"/>
      <c r="Y222" s="34"/>
      <c r="Z222" s="34"/>
      <c r="AA222" s="34"/>
      <c r="AB222" s="34"/>
      <c r="AC222" s="34"/>
      <c r="AD222" s="34"/>
      <c r="AE222" s="34"/>
      <c r="AT222" s="17" t="s">
        <v>241</v>
      </c>
      <c r="AU222" s="17" t="s">
        <v>87</v>
      </c>
    </row>
    <row r="223" spans="1:65" s="13" customFormat="1">
      <c r="B223" s="221"/>
      <c r="C223" s="222"/>
      <c r="D223" s="217" t="s">
        <v>159</v>
      </c>
      <c r="E223" s="223" t="s">
        <v>1</v>
      </c>
      <c r="F223" s="224" t="s">
        <v>207</v>
      </c>
      <c r="G223" s="222"/>
      <c r="H223" s="223" t="s">
        <v>1</v>
      </c>
      <c r="I223" s="225"/>
      <c r="J223" s="222"/>
      <c r="K223" s="222"/>
      <c r="L223" s="226"/>
      <c r="M223" s="227"/>
      <c r="N223" s="228"/>
      <c r="O223" s="228"/>
      <c r="P223" s="228"/>
      <c r="Q223" s="228"/>
      <c r="R223" s="228"/>
      <c r="S223" s="228"/>
      <c r="T223" s="229"/>
      <c r="AT223" s="230" t="s">
        <v>159</v>
      </c>
      <c r="AU223" s="230" t="s">
        <v>87</v>
      </c>
      <c r="AV223" s="13" t="s">
        <v>85</v>
      </c>
      <c r="AW223" s="13" t="s">
        <v>33</v>
      </c>
      <c r="AX223" s="13" t="s">
        <v>77</v>
      </c>
      <c r="AY223" s="230" t="s">
        <v>149</v>
      </c>
    </row>
    <row r="224" spans="1:65" s="14" customFormat="1">
      <c r="B224" s="231"/>
      <c r="C224" s="232"/>
      <c r="D224" s="217" t="s">
        <v>159</v>
      </c>
      <c r="E224" s="233" t="s">
        <v>1</v>
      </c>
      <c r="F224" s="234" t="s">
        <v>166</v>
      </c>
      <c r="G224" s="232"/>
      <c r="H224" s="235">
        <v>3</v>
      </c>
      <c r="I224" s="236"/>
      <c r="J224" s="232"/>
      <c r="K224" s="232"/>
      <c r="L224" s="237"/>
      <c r="M224" s="238"/>
      <c r="N224" s="239"/>
      <c r="O224" s="239"/>
      <c r="P224" s="239"/>
      <c r="Q224" s="239"/>
      <c r="R224" s="239"/>
      <c r="S224" s="239"/>
      <c r="T224" s="240"/>
      <c r="AT224" s="241" t="s">
        <v>159</v>
      </c>
      <c r="AU224" s="241" t="s">
        <v>87</v>
      </c>
      <c r="AV224" s="14" t="s">
        <v>87</v>
      </c>
      <c r="AW224" s="14" t="s">
        <v>33</v>
      </c>
      <c r="AX224" s="14" t="s">
        <v>77</v>
      </c>
      <c r="AY224" s="241" t="s">
        <v>149</v>
      </c>
    </row>
    <row r="225" spans="1:65" s="13" customFormat="1">
      <c r="B225" s="221"/>
      <c r="C225" s="222"/>
      <c r="D225" s="217" t="s">
        <v>159</v>
      </c>
      <c r="E225" s="223" t="s">
        <v>1</v>
      </c>
      <c r="F225" s="224" t="s">
        <v>209</v>
      </c>
      <c r="G225" s="222"/>
      <c r="H225" s="223" t="s">
        <v>1</v>
      </c>
      <c r="I225" s="225"/>
      <c r="J225" s="222"/>
      <c r="K225" s="222"/>
      <c r="L225" s="226"/>
      <c r="M225" s="227"/>
      <c r="N225" s="228"/>
      <c r="O225" s="228"/>
      <c r="P225" s="228"/>
      <c r="Q225" s="228"/>
      <c r="R225" s="228"/>
      <c r="S225" s="228"/>
      <c r="T225" s="229"/>
      <c r="AT225" s="230" t="s">
        <v>159</v>
      </c>
      <c r="AU225" s="230" t="s">
        <v>87</v>
      </c>
      <c r="AV225" s="13" t="s">
        <v>85</v>
      </c>
      <c r="AW225" s="13" t="s">
        <v>33</v>
      </c>
      <c r="AX225" s="13" t="s">
        <v>77</v>
      </c>
      <c r="AY225" s="230" t="s">
        <v>149</v>
      </c>
    </row>
    <row r="226" spans="1:65" s="14" customFormat="1">
      <c r="B226" s="231"/>
      <c r="C226" s="232"/>
      <c r="D226" s="217" t="s">
        <v>159</v>
      </c>
      <c r="E226" s="233" t="s">
        <v>1</v>
      </c>
      <c r="F226" s="234" t="s">
        <v>262</v>
      </c>
      <c r="G226" s="232"/>
      <c r="H226" s="235">
        <v>26</v>
      </c>
      <c r="I226" s="236"/>
      <c r="J226" s="232"/>
      <c r="K226" s="232"/>
      <c r="L226" s="237"/>
      <c r="M226" s="238"/>
      <c r="N226" s="239"/>
      <c r="O226" s="239"/>
      <c r="P226" s="239"/>
      <c r="Q226" s="239"/>
      <c r="R226" s="239"/>
      <c r="S226" s="239"/>
      <c r="T226" s="240"/>
      <c r="AT226" s="241" t="s">
        <v>159</v>
      </c>
      <c r="AU226" s="241" t="s">
        <v>87</v>
      </c>
      <c r="AV226" s="14" t="s">
        <v>87</v>
      </c>
      <c r="AW226" s="14" t="s">
        <v>33</v>
      </c>
      <c r="AX226" s="14" t="s">
        <v>77</v>
      </c>
      <c r="AY226" s="241" t="s">
        <v>149</v>
      </c>
    </row>
    <row r="227" spans="1:65" s="13" customFormat="1">
      <c r="B227" s="221"/>
      <c r="C227" s="222"/>
      <c r="D227" s="217" t="s">
        <v>159</v>
      </c>
      <c r="E227" s="223" t="s">
        <v>1</v>
      </c>
      <c r="F227" s="224" t="s">
        <v>211</v>
      </c>
      <c r="G227" s="222"/>
      <c r="H227" s="223" t="s">
        <v>1</v>
      </c>
      <c r="I227" s="225"/>
      <c r="J227" s="222"/>
      <c r="K227" s="222"/>
      <c r="L227" s="226"/>
      <c r="M227" s="227"/>
      <c r="N227" s="228"/>
      <c r="O227" s="228"/>
      <c r="P227" s="228"/>
      <c r="Q227" s="228"/>
      <c r="R227" s="228"/>
      <c r="S227" s="228"/>
      <c r="T227" s="229"/>
      <c r="AT227" s="230" t="s">
        <v>159</v>
      </c>
      <c r="AU227" s="230" t="s">
        <v>87</v>
      </c>
      <c r="AV227" s="13" t="s">
        <v>85</v>
      </c>
      <c r="AW227" s="13" t="s">
        <v>33</v>
      </c>
      <c r="AX227" s="13" t="s">
        <v>77</v>
      </c>
      <c r="AY227" s="230" t="s">
        <v>149</v>
      </c>
    </row>
    <row r="228" spans="1:65" s="14" customFormat="1">
      <c r="B228" s="231"/>
      <c r="C228" s="232"/>
      <c r="D228" s="217" t="s">
        <v>159</v>
      </c>
      <c r="E228" s="233" t="s">
        <v>1</v>
      </c>
      <c r="F228" s="234" t="s">
        <v>263</v>
      </c>
      <c r="G228" s="232"/>
      <c r="H228" s="235">
        <v>27</v>
      </c>
      <c r="I228" s="236"/>
      <c r="J228" s="232"/>
      <c r="K228" s="232"/>
      <c r="L228" s="237"/>
      <c r="M228" s="238"/>
      <c r="N228" s="239"/>
      <c r="O228" s="239"/>
      <c r="P228" s="239"/>
      <c r="Q228" s="239"/>
      <c r="R228" s="239"/>
      <c r="S228" s="239"/>
      <c r="T228" s="240"/>
      <c r="AT228" s="241" t="s">
        <v>159</v>
      </c>
      <c r="AU228" s="241" t="s">
        <v>87</v>
      </c>
      <c r="AV228" s="14" t="s">
        <v>87</v>
      </c>
      <c r="AW228" s="14" t="s">
        <v>33</v>
      </c>
      <c r="AX228" s="14" t="s">
        <v>77</v>
      </c>
      <c r="AY228" s="241" t="s">
        <v>149</v>
      </c>
    </row>
    <row r="229" spans="1:65" s="13" customFormat="1">
      <c r="B229" s="221"/>
      <c r="C229" s="222"/>
      <c r="D229" s="217" t="s">
        <v>159</v>
      </c>
      <c r="E229" s="223" t="s">
        <v>1</v>
      </c>
      <c r="F229" s="224" t="s">
        <v>264</v>
      </c>
      <c r="G229" s="222"/>
      <c r="H229" s="223" t="s">
        <v>1</v>
      </c>
      <c r="I229" s="225"/>
      <c r="J229" s="222"/>
      <c r="K229" s="222"/>
      <c r="L229" s="226"/>
      <c r="M229" s="227"/>
      <c r="N229" s="228"/>
      <c r="O229" s="228"/>
      <c r="P229" s="228"/>
      <c r="Q229" s="228"/>
      <c r="R229" s="228"/>
      <c r="S229" s="228"/>
      <c r="T229" s="229"/>
      <c r="AT229" s="230" t="s">
        <v>159</v>
      </c>
      <c r="AU229" s="230" t="s">
        <v>87</v>
      </c>
      <c r="AV229" s="13" t="s">
        <v>85</v>
      </c>
      <c r="AW229" s="13" t="s">
        <v>33</v>
      </c>
      <c r="AX229" s="13" t="s">
        <v>77</v>
      </c>
      <c r="AY229" s="230" t="s">
        <v>149</v>
      </c>
    </row>
    <row r="230" spans="1:65" s="14" customFormat="1">
      <c r="B230" s="231"/>
      <c r="C230" s="232"/>
      <c r="D230" s="217" t="s">
        <v>159</v>
      </c>
      <c r="E230" s="233" t="s">
        <v>1</v>
      </c>
      <c r="F230" s="234" t="s">
        <v>265</v>
      </c>
      <c r="G230" s="232"/>
      <c r="H230" s="235">
        <v>25</v>
      </c>
      <c r="I230" s="236"/>
      <c r="J230" s="232"/>
      <c r="K230" s="232"/>
      <c r="L230" s="237"/>
      <c r="M230" s="238"/>
      <c r="N230" s="239"/>
      <c r="O230" s="239"/>
      <c r="P230" s="239"/>
      <c r="Q230" s="239"/>
      <c r="R230" s="239"/>
      <c r="S230" s="239"/>
      <c r="T230" s="240"/>
      <c r="AT230" s="241" t="s">
        <v>159</v>
      </c>
      <c r="AU230" s="241" t="s">
        <v>87</v>
      </c>
      <c r="AV230" s="14" t="s">
        <v>87</v>
      </c>
      <c r="AW230" s="14" t="s">
        <v>33</v>
      </c>
      <c r="AX230" s="14" t="s">
        <v>77</v>
      </c>
      <c r="AY230" s="241" t="s">
        <v>149</v>
      </c>
    </row>
    <row r="231" spans="1:65" s="13" customFormat="1">
      <c r="B231" s="221"/>
      <c r="C231" s="222"/>
      <c r="D231" s="217" t="s">
        <v>159</v>
      </c>
      <c r="E231" s="223" t="s">
        <v>1</v>
      </c>
      <c r="F231" s="224" t="s">
        <v>266</v>
      </c>
      <c r="G231" s="222"/>
      <c r="H231" s="223" t="s">
        <v>1</v>
      </c>
      <c r="I231" s="225"/>
      <c r="J231" s="222"/>
      <c r="K231" s="222"/>
      <c r="L231" s="226"/>
      <c r="M231" s="227"/>
      <c r="N231" s="228"/>
      <c r="O231" s="228"/>
      <c r="P231" s="228"/>
      <c r="Q231" s="228"/>
      <c r="R231" s="228"/>
      <c r="S231" s="228"/>
      <c r="T231" s="229"/>
      <c r="AT231" s="230" t="s">
        <v>159</v>
      </c>
      <c r="AU231" s="230" t="s">
        <v>87</v>
      </c>
      <c r="AV231" s="13" t="s">
        <v>85</v>
      </c>
      <c r="AW231" s="13" t="s">
        <v>33</v>
      </c>
      <c r="AX231" s="13" t="s">
        <v>77</v>
      </c>
      <c r="AY231" s="230" t="s">
        <v>149</v>
      </c>
    </row>
    <row r="232" spans="1:65" s="14" customFormat="1">
      <c r="B232" s="231"/>
      <c r="C232" s="232"/>
      <c r="D232" s="217" t="s">
        <v>159</v>
      </c>
      <c r="E232" s="233" t="s">
        <v>1</v>
      </c>
      <c r="F232" s="234" t="s">
        <v>87</v>
      </c>
      <c r="G232" s="232"/>
      <c r="H232" s="235">
        <v>2</v>
      </c>
      <c r="I232" s="236"/>
      <c r="J232" s="232"/>
      <c r="K232" s="232"/>
      <c r="L232" s="237"/>
      <c r="M232" s="238"/>
      <c r="N232" s="239"/>
      <c r="O232" s="239"/>
      <c r="P232" s="239"/>
      <c r="Q232" s="239"/>
      <c r="R232" s="239"/>
      <c r="S232" s="239"/>
      <c r="T232" s="240"/>
      <c r="AT232" s="241" t="s">
        <v>159</v>
      </c>
      <c r="AU232" s="241" t="s">
        <v>87</v>
      </c>
      <c r="AV232" s="14" t="s">
        <v>87</v>
      </c>
      <c r="AW232" s="14" t="s">
        <v>33</v>
      </c>
      <c r="AX232" s="14" t="s">
        <v>77</v>
      </c>
      <c r="AY232" s="241" t="s">
        <v>149</v>
      </c>
    </row>
    <row r="233" spans="1:65" s="15" customFormat="1">
      <c r="B233" s="242"/>
      <c r="C233" s="243"/>
      <c r="D233" s="217" t="s">
        <v>159</v>
      </c>
      <c r="E233" s="244" t="s">
        <v>1</v>
      </c>
      <c r="F233" s="245" t="s">
        <v>215</v>
      </c>
      <c r="G233" s="243"/>
      <c r="H233" s="246">
        <v>83</v>
      </c>
      <c r="I233" s="247"/>
      <c r="J233" s="243"/>
      <c r="K233" s="243"/>
      <c r="L233" s="248"/>
      <c r="M233" s="249"/>
      <c r="N233" s="250"/>
      <c r="O233" s="250"/>
      <c r="P233" s="250"/>
      <c r="Q233" s="250"/>
      <c r="R233" s="250"/>
      <c r="S233" s="250"/>
      <c r="T233" s="251"/>
      <c r="AT233" s="252" t="s">
        <v>159</v>
      </c>
      <c r="AU233" s="252" t="s">
        <v>87</v>
      </c>
      <c r="AV233" s="15" t="s">
        <v>156</v>
      </c>
      <c r="AW233" s="15" t="s">
        <v>33</v>
      </c>
      <c r="AX233" s="15" t="s">
        <v>85</v>
      </c>
      <c r="AY233" s="252" t="s">
        <v>149</v>
      </c>
    </row>
    <row r="234" spans="1:65" s="2" customFormat="1" ht="33" customHeight="1">
      <c r="A234" s="34"/>
      <c r="B234" s="35"/>
      <c r="C234" s="204" t="s">
        <v>8</v>
      </c>
      <c r="D234" s="204" t="s">
        <v>151</v>
      </c>
      <c r="E234" s="205" t="s">
        <v>267</v>
      </c>
      <c r="F234" s="206" t="s">
        <v>268</v>
      </c>
      <c r="G234" s="207" t="s">
        <v>258</v>
      </c>
      <c r="H234" s="208">
        <v>24</v>
      </c>
      <c r="I234" s="209"/>
      <c r="J234" s="210">
        <f>ROUND(I234*H234,2)</f>
        <v>0</v>
      </c>
      <c r="K234" s="206" t="s">
        <v>155</v>
      </c>
      <c r="L234" s="39"/>
      <c r="M234" s="211" t="s">
        <v>1</v>
      </c>
      <c r="N234" s="212" t="s">
        <v>42</v>
      </c>
      <c r="O234" s="71"/>
      <c r="P234" s="213">
        <f>O234*H234</f>
        <v>0</v>
      </c>
      <c r="Q234" s="213">
        <v>0</v>
      </c>
      <c r="R234" s="213">
        <f>Q234*H234</f>
        <v>0</v>
      </c>
      <c r="S234" s="213">
        <v>0</v>
      </c>
      <c r="T234" s="214">
        <f>S234*H234</f>
        <v>0</v>
      </c>
      <c r="U234" s="34"/>
      <c r="V234" s="34"/>
      <c r="W234" s="34"/>
      <c r="X234" s="34"/>
      <c r="Y234" s="34"/>
      <c r="Z234" s="34"/>
      <c r="AA234" s="34"/>
      <c r="AB234" s="34"/>
      <c r="AC234" s="34"/>
      <c r="AD234" s="34"/>
      <c r="AE234" s="34"/>
      <c r="AR234" s="215" t="s">
        <v>156</v>
      </c>
      <c r="AT234" s="215" t="s">
        <v>151</v>
      </c>
      <c r="AU234" s="215" t="s">
        <v>87</v>
      </c>
      <c r="AY234" s="17" t="s">
        <v>149</v>
      </c>
      <c r="BE234" s="216">
        <f>IF(N234="základní",J234,0)</f>
        <v>0</v>
      </c>
      <c r="BF234" s="216">
        <f>IF(N234="snížená",J234,0)</f>
        <v>0</v>
      </c>
      <c r="BG234" s="216">
        <f>IF(N234="zákl. přenesená",J234,0)</f>
        <v>0</v>
      </c>
      <c r="BH234" s="216">
        <f>IF(N234="sníž. přenesená",J234,0)</f>
        <v>0</v>
      </c>
      <c r="BI234" s="216">
        <f>IF(N234="nulová",J234,0)</f>
        <v>0</v>
      </c>
      <c r="BJ234" s="17" t="s">
        <v>85</v>
      </c>
      <c r="BK234" s="216">
        <f>ROUND(I234*H234,2)</f>
        <v>0</v>
      </c>
      <c r="BL234" s="17" t="s">
        <v>156</v>
      </c>
      <c r="BM234" s="215" t="s">
        <v>269</v>
      </c>
    </row>
    <row r="235" spans="1:65" s="2" customFormat="1" ht="107.25">
      <c r="A235" s="34"/>
      <c r="B235" s="35"/>
      <c r="C235" s="36"/>
      <c r="D235" s="217" t="s">
        <v>158</v>
      </c>
      <c r="E235" s="36"/>
      <c r="F235" s="218" t="s">
        <v>270</v>
      </c>
      <c r="G235" s="36"/>
      <c r="H235" s="36"/>
      <c r="I235" s="116"/>
      <c r="J235" s="36"/>
      <c r="K235" s="36"/>
      <c r="L235" s="39"/>
      <c r="M235" s="219"/>
      <c r="N235" s="220"/>
      <c r="O235" s="71"/>
      <c r="P235" s="71"/>
      <c r="Q235" s="71"/>
      <c r="R235" s="71"/>
      <c r="S235" s="71"/>
      <c r="T235" s="72"/>
      <c r="U235" s="34"/>
      <c r="V235" s="34"/>
      <c r="W235" s="34"/>
      <c r="X235" s="34"/>
      <c r="Y235" s="34"/>
      <c r="Z235" s="34"/>
      <c r="AA235" s="34"/>
      <c r="AB235" s="34"/>
      <c r="AC235" s="34"/>
      <c r="AD235" s="34"/>
      <c r="AE235" s="34"/>
      <c r="AT235" s="17" t="s">
        <v>158</v>
      </c>
      <c r="AU235" s="17" t="s">
        <v>87</v>
      </c>
    </row>
    <row r="236" spans="1:65" s="2" customFormat="1" ht="19.5">
      <c r="A236" s="34"/>
      <c r="B236" s="35"/>
      <c r="C236" s="36"/>
      <c r="D236" s="217" t="s">
        <v>241</v>
      </c>
      <c r="E236" s="36"/>
      <c r="F236" s="253" t="s">
        <v>261</v>
      </c>
      <c r="G236" s="36"/>
      <c r="H236" s="36"/>
      <c r="I236" s="116"/>
      <c r="J236" s="36"/>
      <c r="K236" s="36"/>
      <c r="L236" s="39"/>
      <c r="M236" s="219"/>
      <c r="N236" s="220"/>
      <c r="O236" s="71"/>
      <c r="P236" s="71"/>
      <c r="Q236" s="71"/>
      <c r="R236" s="71"/>
      <c r="S236" s="71"/>
      <c r="T236" s="72"/>
      <c r="U236" s="34"/>
      <c r="V236" s="34"/>
      <c r="W236" s="34"/>
      <c r="X236" s="34"/>
      <c r="Y236" s="34"/>
      <c r="Z236" s="34"/>
      <c r="AA236" s="34"/>
      <c r="AB236" s="34"/>
      <c r="AC236" s="34"/>
      <c r="AD236" s="34"/>
      <c r="AE236" s="34"/>
      <c r="AT236" s="17" t="s">
        <v>241</v>
      </c>
      <c r="AU236" s="17" t="s">
        <v>87</v>
      </c>
    </row>
    <row r="237" spans="1:65" s="13" customFormat="1">
      <c r="B237" s="221"/>
      <c r="C237" s="222"/>
      <c r="D237" s="217" t="s">
        <v>159</v>
      </c>
      <c r="E237" s="223" t="s">
        <v>1</v>
      </c>
      <c r="F237" s="224" t="s">
        <v>271</v>
      </c>
      <c r="G237" s="222"/>
      <c r="H237" s="223" t="s">
        <v>1</v>
      </c>
      <c r="I237" s="225"/>
      <c r="J237" s="222"/>
      <c r="K237" s="222"/>
      <c r="L237" s="226"/>
      <c r="M237" s="227"/>
      <c r="N237" s="228"/>
      <c r="O237" s="228"/>
      <c r="P237" s="228"/>
      <c r="Q237" s="228"/>
      <c r="R237" s="228"/>
      <c r="S237" s="228"/>
      <c r="T237" s="229"/>
      <c r="AT237" s="230" t="s">
        <v>159</v>
      </c>
      <c r="AU237" s="230" t="s">
        <v>87</v>
      </c>
      <c r="AV237" s="13" t="s">
        <v>85</v>
      </c>
      <c r="AW237" s="13" t="s">
        <v>33</v>
      </c>
      <c r="AX237" s="13" t="s">
        <v>77</v>
      </c>
      <c r="AY237" s="230" t="s">
        <v>149</v>
      </c>
    </row>
    <row r="238" spans="1:65" s="14" customFormat="1">
      <c r="B238" s="231"/>
      <c r="C238" s="232"/>
      <c r="D238" s="217" t="s">
        <v>159</v>
      </c>
      <c r="E238" s="233" t="s">
        <v>1</v>
      </c>
      <c r="F238" s="234" t="s">
        <v>272</v>
      </c>
      <c r="G238" s="232"/>
      <c r="H238" s="235">
        <v>10</v>
      </c>
      <c r="I238" s="236"/>
      <c r="J238" s="232"/>
      <c r="K238" s="232"/>
      <c r="L238" s="237"/>
      <c r="M238" s="238"/>
      <c r="N238" s="239"/>
      <c r="O238" s="239"/>
      <c r="P238" s="239"/>
      <c r="Q238" s="239"/>
      <c r="R238" s="239"/>
      <c r="S238" s="239"/>
      <c r="T238" s="240"/>
      <c r="AT238" s="241" t="s">
        <v>159</v>
      </c>
      <c r="AU238" s="241" t="s">
        <v>87</v>
      </c>
      <c r="AV238" s="14" t="s">
        <v>87</v>
      </c>
      <c r="AW238" s="14" t="s">
        <v>33</v>
      </c>
      <c r="AX238" s="14" t="s">
        <v>77</v>
      </c>
      <c r="AY238" s="241" t="s">
        <v>149</v>
      </c>
    </row>
    <row r="239" spans="1:65" s="13" customFormat="1" ht="22.5">
      <c r="B239" s="221"/>
      <c r="C239" s="222"/>
      <c r="D239" s="217" t="s">
        <v>159</v>
      </c>
      <c r="E239" s="223" t="s">
        <v>1</v>
      </c>
      <c r="F239" s="224" t="s">
        <v>273</v>
      </c>
      <c r="G239" s="222"/>
      <c r="H239" s="223" t="s">
        <v>1</v>
      </c>
      <c r="I239" s="225"/>
      <c r="J239" s="222"/>
      <c r="K239" s="222"/>
      <c r="L239" s="226"/>
      <c r="M239" s="227"/>
      <c r="N239" s="228"/>
      <c r="O239" s="228"/>
      <c r="P239" s="228"/>
      <c r="Q239" s="228"/>
      <c r="R239" s="228"/>
      <c r="S239" s="228"/>
      <c r="T239" s="229"/>
      <c r="AT239" s="230" t="s">
        <v>159</v>
      </c>
      <c r="AU239" s="230" t="s">
        <v>87</v>
      </c>
      <c r="AV239" s="13" t="s">
        <v>85</v>
      </c>
      <c r="AW239" s="13" t="s">
        <v>33</v>
      </c>
      <c r="AX239" s="13" t="s">
        <v>77</v>
      </c>
      <c r="AY239" s="230" t="s">
        <v>149</v>
      </c>
    </row>
    <row r="240" spans="1:65" s="14" customFormat="1">
      <c r="B240" s="231"/>
      <c r="C240" s="232"/>
      <c r="D240" s="217" t="s">
        <v>159</v>
      </c>
      <c r="E240" s="233" t="s">
        <v>1</v>
      </c>
      <c r="F240" s="234" t="s">
        <v>274</v>
      </c>
      <c r="G240" s="232"/>
      <c r="H240" s="235">
        <v>6</v>
      </c>
      <c r="I240" s="236"/>
      <c r="J240" s="232"/>
      <c r="K240" s="232"/>
      <c r="L240" s="237"/>
      <c r="M240" s="238"/>
      <c r="N240" s="239"/>
      <c r="O240" s="239"/>
      <c r="P240" s="239"/>
      <c r="Q240" s="239"/>
      <c r="R240" s="239"/>
      <c r="S240" s="239"/>
      <c r="T240" s="240"/>
      <c r="AT240" s="241" t="s">
        <v>159</v>
      </c>
      <c r="AU240" s="241" t="s">
        <v>87</v>
      </c>
      <c r="AV240" s="14" t="s">
        <v>87</v>
      </c>
      <c r="AW240" s="14" t="s">
        <v>33</v>
      </c>
      <c r="AX240" s="14" t="s">
        <v>77</v>
      </c>
      <c r="AY240" s="241" t="s">
        <v>149</v>
      </c>
    </row>
    <row r="241" spans="1:65" s="13" customFormat="1">
      <c r="B241" s="221"/>
      <c r="C241" s="222"/>
      <c r="D241" s="217" t="s">
        <v>159</v>
      </c>
      <c r="E241" s="223" t="s">
        <v>1</v>
      </c>
      <c r="F241" s="224" t="s">
        <v>275</v>
      </c>
      <c r="G241" s="222"/>
      <c r="H241" s="223" t="s">
        <v>1</v>
      </c>
      <c r="I241" s="225"/>
      <c r="J241" s="222"/>
      <c r="K241" s="222"/>
      <c r="L241" s="226"/>
      <c r="M241" s="227"/>
      <c r="N241" s="228"/>
      <c r="O241" s="228"/>
      <c r="P241" s="228"/>
      <c r="Q241" s="228"/>
      <c r="R241" s="228"/>
      <c r="S241" s="228"/>
      <c r="T241" s="229"/>
      <c r="AT241" s="230" t="s">
        <v>159</v>
      </c>
      <c r="AU241" s="230" t="s">
        <v>87</v>
      </c>
      <c r="AV241" s="13" t="s">
        <v>85</v>
      </c>
      <c r="AW241" s="13" t="s">
        <v>33</v>
      </c>
      <c r="AX241" s="13" t="s">
        <v>77</v>
      </c>
      <c r="AY241" s="230" t="s">
        <v>149</v>
      </c>
    </row>
    <row r="242" spans="1:65" s="14" customFormat="1">
      <c r="B242" s="231"/>
      <c r="C242" s="232"/>
      <c r="D242" s="217" t="s">
        <v>159</v>
      </c>
      <c r="E242" s="233" t="s">
        <v>1</v>
      </c>
      <c r="F242" s="234" t="s">
        <v>276</v>
      </c>
      <c r="G242" s="232"/>
      <c r="H242" s="235">
        <v>5</v>
      </c>
      <c r="I242" s="236"/>
      <c r="J242" s="232"/>
      <c r="K242" s="232"/>
      <c r="L242" s="237"/>
      <c r="M242" s="238"/>
      <c r="N242" s="239"/>
      <c r="O242" s="239"/>
      <c r="P242" s="239"/>
      <c r="Q242" s="239"/>
      <c r="R242" s="239"/>
      <c r="S242" s="239"/>
      <c r="T242" s="240"/>
      <c r="AT242" s="241" t="s">
        <v>159</v>
      </c>
      <c r="AU242" s="241" t="s">
        <v>87</v>
      </c>
      <c r="AV242" s="14" t="s">
        <v>87</v>
      </c>
      <c r="AW242" s="14" t="s">
        <v>33</v>
      </c>
      <c r="AX242" s="14" t="s">
        <v>77</v>
      </c>
      <c r="AY242" s="241" t="s">
        <v>149</v>
      </c>
    </row>
    <row r="243" spans="1:65" s="13" customFormat="1">
      <c r="B243" s="221"/>
      <c r="C243" s="222"/>
      <c r="D243" s="217" t="s">
        <v>159</v>
      </c>
      <c r="E243" s="223" t="s">
        <v>1</v>
      </c>
      <c r="F243" s="224" t="s">
        <v>277</v>
      </c>
      <c r="G243" s="222"/>
      <c r="H243" s="223" t="s">
        <v>1</v>
      </c>
      <c r="I243" s="225"/>
      <c r="J243" s="222"/>
      <c r="K243" s="222"/>
      <c r="L243" s="226"/>
      <c r="M243" s="227"/>
      <c r="N243" s="228"/>
      <c r="O243" s="228"/>
      <c r="P243" s="228"/>
      <c r="Q243" s="228"/>
      <c r="R243" s="228"/>
      <c r="S243" s="228"/>
      <c r="T243" s="229"/>
      <c r="AT243" s="230" t="s">
        <v>159</v>
      </c>
      <c r="AU243" s="230" t="s">
        <v>87</v>
      </c>
      <c r="AV243" s="13" t="s">
        <v>85</v>
      </c>
      <c r="AW243" s="13" t="s">
        <v>33</v>
      </c>
      <c r="AX243" s="13" t="s">
        <v>77</v>
      </c>
      <c r="AY243" s="230" t="s">
        <v>149</v>
      </c>
    </row>
    <row r="244" spans="1:65" s="14" customFormat="1">
      <c r="B244" s="231"/>
      <c r="C244" s="232"/>
      <c r="D244" s="217" t="s">
        <v>159</v>
      </c>
      <c r="E244" s="233" t="s">
        <v>1</v>
      </c>
      <c r="F244" s="234" t="s">
        <v>166</v>
      </c>
      <c r="G244" s="232"/>
      <c r="H244" s="235">
        <v>3</v>
      </c>
      <c r="I244" s="236"/>
      <c r="J244" s="232"/>
      <c r="K244" s="232"/>
      <c r="L244" s="237"/>
      <c r="M244" s="238"/>
      <c r="N244" s="239"/>
      <c r="O244" s="239"/>
      <c r="P244" s="239"/>
      <c r="Q244" s="239"/>
      <c r="R244" s="239"/>
      <c r="S244" s="239"/>
      <c r="T244" s="240"/>
      <c r="AT244" s="241" t="s">
        <v>159</v>
      </c>
      <c r="AU244" s="241" t="s">
        <v>87</v>
      </c>
      <c r="AV244" s="14" t="s">
        <v>87</v>
      </c>
      <c r="AW244" s="14" t="s">
        <v>33</v>
      </c>
      <c r="AX244" s="14" t="s">
        <v>77</v>
      </c>
      <c r="AY244" s="241" t="s">
        <v>149</v>
      </c>
    </row>
    <row r="245" spans="1:65" s="15" customFormat="1">
      <c r="B245" s="242"/>
      <c r="C245" s="243"/>
      <c r="D245" s="217" t="s">
        <v>159</v>
      </c>
      <c r="E245" s="244" t="s">
        <v>1</v>
      </c>
      <c r="F245" s="245" t="s">
        <v>215</v>
      </c>
      <c r="G245" s="243"/>
      <c r="H245" s="246">
        <v>24</v>
      </c>
      <c r="I245" s="247"/>
      <c r="J245" s="243"/>
      <c r="K245" s="243"/>
      <c r="L245" s="248"/>
      <c r="M245" s="249"/>
      <c r="N245" s="250"/>
      <c r="O245" s="250"/>
      <c r="P245" s="250"/>
      <c r="Q245" s="250"/>
      <c r="R245" s="250"/>
      <c r="S245" s="250"/>
      <c r="T245" s="251"/>
      <c r="AT245" s="252" t="s">
        <v>159</v>
      </c>
      <c r="AU245" s="252" t="s">
        <v>87</v>
      </c>
      <c r="AV245" s="15" t="s">
        <v>156</v>
      </c>
      <c r="AW245" s="15" t="s">
        <v>33</v>
      </c>
      <c r="AX245" s="15" t="s">
        <v>85</v>
      </c>
      <c r="AY245" s="252" t="s">
        <v>149</v>
      </c>
    </row>
    <row r="246" spans="1:65" s="2" customFormat="1" ht="33" customHeight="1">
      <c r="A246" s="34"/>
      <c r="B246" s="35"/>
      <c r="C246" s="204" t="s">
        <v>278</v>
      </c>
      <c r="D246" s="204" t="s">
        <v>151</v>
      </c>
      <c r="E246" s="205" t="s">
        <v>279</v>
      </c>
      <c r="F246" s="206" t="s">
        <v>280</v>
      </c>
      <c r="G246" s="207" t="s">
        <v>258</v>
      </c>
      <c r="H246" s="208">
        <v>17</v>
      </c>
      <c r="I246" s="209"/>
      <c r="J246" s="210">
        <f>ROUND(I246*H246,2)</f>
        <v>0</v>
      </c>
      <c r="K246" s="206" t="s">
        <v>155</v>
      </c>
      <c r="L246" s="39"/>
      <c r="M246" s="211" t="s">
        <v>1</v>
      </c>
      <c r="N246" s="212" t="s">
        <v>42</v>
      </c>
      <c r="O246" s="71"/>
      <c r="P246" s="213">
        <f>O246*H246</f>
        <v>0</v>
      </c>
      <c r="Q246" s="213">
        <v>0</v>
      </c>
      <c r="R246" s="213">
        <f>Q246*H246</f>
        <v>0</v>
      </c>
      <c r="S246" s="213">
        <v>0</v>
      </c>
      <c r="T246" s="214">
        <f>S246*H246</f>
        <v>0</v>
      </c>
      <c r="U246" s="34"/>
      <c r="V246" s="34"/>
      <c r="W246" s="34"/>
      <c r="X246" s="34"/>
      <c r="Y246" s="34"/>
      <c r="Z246" s="34"/>
      <c r="AA246" s="34"/>
      <c r="AB246" s="34"/>
      <c r="AC246" s="34"/>
      <c r="AD246" s="34"/>
      <c r="AE246" s="34"/>
      <c r="AR246" s="215" t="s">
        <v>156</v>
      </c>
      <c r="AT246" s="215" t="s">
        <v>151</v>
      </c>
      <c r="AU246" s="215" t="s">
        <v>87</v>
      </c>
      <c r="AY246" s="17" t="s">
        <v>149</v>
      </c>
      <c r="BE246" s="216">
        <f>IF(N246="základní",J246,0)</f>
        <v>0</v>
      </c>
      <c r="BF246" s="216">
        <f>IF(N246="snížená",J246,0)</f>
        <v>0</v>
      </c>
      <c r="BG246" s="216">
        <f>IF(N246="zákl. přenesená",J246,0)</f>
        <v>0</v>
      </c>
      <c r="BH246" s="216">
        <f>IF(N246="sníž. přenesená",J246,0)</f>
        <v>0</v>
      </c>
      <c r="BI246" s="216">
        <f>IF(N246="nulová",J246,0)</f>
        <v>0</v>
      </c>
      <c r="BJ246" s="17" t="s">
        <v>85</v>
      </c>
      <c r="BK246" s="216">
        <f>ROUND(I246*H246,2)</f>
        <v>0</v>
      </c>
      <c r="BL246" s="17" t="s">
        <v>156</v>
      </c>
      <c r="BM246" s="215" t="s">
        <v>281</v>
      </c>
    </row>
    <row r="247" spans="1:65" s="2" customFormat="1" ht="107.25">
      <c r="A247" s="34"/>
      <c r="B247" s="35"/>
      <c r="C247" s="36"/>
      <c r="D247" s="217" t="s">
        <v>158</v>
      </c>
      <c r="E247" s="36"/>
      <c r="F247" s="218" t="s">
        <v>282</v>
      </c>
      <c r="G247" s="36"/>
      <c r="H247" s="36"/>
      <c r="I247" s="116"/>
      <c r="J247" s="36"/>
      <c r="K247" s="36"/>
      <c r="L247" s="39"/>
      <c r="M247" s="219"/>
      <c r="N247" s="220"/>
      <c r="O247" s="71"/>
      <c r="P247" s="71"/>
      <c r="Q247" s="71"/>
      <c r="R247" s="71"/>
      <c r="S247" s="71"/>
      <c r="T247" s="72"/>
      <c r="U247" s="34"/>
      <c r="V247" s="34"/>
      <c r="W247" s="34"/>
      <c r="X247" s="34"/>
      <c r="Y247" s="34"/>
      <c r="Z247" s="34"/>
      <c r="AA247" s="34"/>
      <c r="AB247" s="34"/>
      <c r="AC247" s="34"/>
      <c r="AD247" s="34"/>
      <c r="AE247" s="34"/>
      <c r="AT247" s="17" t="s">
        <v>158</v>
      </c>
      <c r="AU247" s="17" t="s">
        <v>87</v>
      </c>
    </row>
    <row r="248" spans="1:65" s="2" customFormat="1" ht="19.5">
      <c r="A248" s="34"/>
      <c r="B248" s="35"/>
      <c r="C248" s="36"/>
      <c r="D248" s="217" t="s">
        <v>241</v>
      </c>
      <c r="E248" s="36"/>
      <c r="F248" s="253" t="s">
        <v>261</v>
      </c>
      <c r="G248" s="36"/>
      <c r="H248" s="36"/>
      <c r="I248" s="116"/>
      <c r="J248" s="36"/>
      <c r="K248" s="36"/>
      <c r="L248" s="39"/>
      <c r="M248" s="219"/>
      <c r="N248" s="220"/>
      <c r="O248" s="71"/>
      <c r="P248" s="71"/>
      <c r="Q248" s="71"/>
      <c r="R248" s="71"/>
      <c r="S248" s="71"/>
      <c r="T248" s="72"/>
      <c r="U248" s="34"/>
      <c r="V248" s="34"/>
      <c r="W248" s="34"/>
      <c r="X248" s="34"/>
      <c r="Y248" s="34"/>
      <c r="Z248" s="34"/>
      <c r="AA248" s="34"/>
      <c r="AB248" s="34"/>
      <c r="AC248" s="34"/>
      <c r="AD248" s="34"/>
      <c r="AE248" s="34"/>
      <c r="AT248" s="17" t="s">
        <v>241</v>
      </c>
      <c r="AU248" s="17" t="s">
        <v>87</v>
      </c>
    </row>
    <row r="249" spans="1:65" s="13" customFormat="1">
      <c r="B249" s="221"/>
      <c r="C249" s="222"/>
      <c r="D249" s="217" t="s">
        <v>159</v>
      </c>
      <c r="E249" s="223" t="s">
        <v>1</v>
      </c>
      <c r="F249" s="224" t="s">
        <v>283</v>
      </c>
      <c r="G249" s="222"/>
      <c r="H249" s="223" t="s">
        <v>1</v>
      </c>
      <c r="I249" s="225"/>
      <c r="J249" s="222"/>
      <c r="K249" s="222"/>
      <c r="L249" s="226"/>
      <c r="M249" s="227"/>
      <c r="N249" s="228"/>
      <c r="O249" s="228"/>
      <c r="P249" s="228"/>
      <c r="Q249" s="228"/>
      <c r="R249" s="228"/>
      <c r="S249" s="228"/>
      <c r="T249" s="229"/>
      <c r="AT249" s="230" t="s">
        <v>159</v>
      </c>
      <c r="AU249" s="230" t="s">
        <v>87</v>
      </c>
      <c r="AV249" s="13" t="s">
        <v>85</v>
      </c>
      <c r="AW249" s="13" t="s">
        <v>33</v>
      </c>
      <c r="AX249" s="13" t="s">
        <v>77</v>
      </c>
      <c r="AY249" s="230" t="s">
        <v>149</v>
      </c>
    </row>
    <row r="250" spans="1:65" s="14" customFormat="1">
      <c r="B250" s="231"/>
      <c r="C250" s="232"/>
      <c r="D250" s="217" t="s">
        <v>159</v>
      </c>
      <c r="E250" s="233" t="s">
        <v>1</v>
      </c>
      <c r="F250" s="234" t="s">
        <v>77</v>
      </c>
      <c r="G250" s="232"/>
      <c r="H250" s="235">
        <v>0</v>
      </c>
      <c r="I250" s="236"/>
      <c r="J250" s="232"/>
      <c r="K250" s="232"/>
      <c r="L250" s="237"/>
      <c r="M250" s="238"/>
      <c r="N250" s="239"/>
      <c r="O250" s="239"/>
      <c r="P250" s="239"/>
      <c r="Q250" s="239"/>
      <c r="R250" s="239"/>
      <c r="S250" s="239"/>
      <c r="T250" s="240"/>
      <c r="AT250" s="241" t="s">
        <v>159</v>
      </c>
      <c r="AU250" s="241" t="s">
        <v>87</v>
      </c>
      <c r="AV250" s="14" t="s">
        <v>87</v>
      </c>
      <c r="AW250" s="14" t="s">
        <v>33</v>
      </c>
      <c r="AX250" s="14" t="s">
        <v>77</v>
      </c>
      <c r="AY250" s="241" t="s">
        <v>149</v>
      </c>
    </row>
    <row r="251" spans="1:65" s="13" customFormat="1" ht="22.5">
      <c r="B251" s="221"/>
      <c r="C251" s="222"/>
      <c r="D251" s="217" t="s">
        <v>159</v>
      </c>
      <c r="E251" s="223" t="s">
        <v>1</v>
      </c>
      <c r="F251" s="224" t="s">
        <v>284</v>
      </c>
      <c r="G251" s="222"/>
      <c r="H251" s="223" t="s">
        <v>1</v>
      </c>
      <c r="I251" s="225"/>
      <c r="J251" s="222"/>
      <c r="K251" s="222"/>
      <c r="L251" s="226"/>
      <c r="M251" s="227"/>
      <c r="N251" s="228"/>
      <c r="O251" s="228"/>
      <c r="P251" s="228"/>
      <c r="Q251" s="228"/>
      <c r="R251" s="228"/>
      <c r="S251" s="228"/>
      <c r="T251" s="229"/>
      <c r="AT251" s="230" t="s">
        <v>159</v>
      </c>
      <c r="AU251" s="230" t="s">
        <v>87</v>
      </c>
      <c r="AV251" s="13" t="s">
        <v>85</v>
      </c>
      <c r="AW251" s="13" t="s">
        <v>33</v>
      </c>
      <c r="AX251" s="13" t="s">
        <v>77</v>
      </c>
      <c r="AY251" s="230" t="s">
        <v>149</v>
      </c>
    </row>
    <row r="252" spans="1:65" s="14" customFormat="1">
      <c r="B252" s="231"/>
      <c r="C252" s="232"/>
      <c r="D252" s="217" t="s">
        <v>159</v>
      </c>
      <c r="E252" s="233" t="s">
        <v>1</v>
      </c>
      <c r="F252" s="234" t="s">
        <v>285</v>
      </c>
      <c r="G252" s="232"/>
      <c r="H252" s="235">
        <v>5</v>
      </c>
      <c r="I252" s="236"/>
      <c r="J252" s="232"/>
      <c r="K252" s="232"/>
      <c r="L252" s="237"/>
      <c r="M252" s="238"/>
      <c r="N252" s="239"/>
      <c r="O252" s="239"/>
      <c r="P252" s="239"/>
      <c r="Q252" s="239"/>
      <c r="R252" s="239"/>
      <c r="S252" s="239"/>
      <c r="T252" s="240"/>
      <c r="AT252" s="241" t="s">
        <v>159</v>
      </c>
      <c r="AU252" s="241" t="s">
        <v>87</v>
      </c>
      <c r="AV252" s="14" t="s">
        <v>87</v>
      </c>
      <c r="AW252" s="14" t="s">
        <v>33</v>
      </c>
      <c r="AX252" s="14" t="s">
        <v>77</v>
      </c>
      <c r="AY252" s="241" t="s">
        <v>149</v>
      </c>
    </row>
    <row r="253" spans="1:65" s="13" customFormat="1">
      <c r="B253" s="221"/>
      <c r="C253" s="222"/>
      <c r="D253" s="217" t="s">
        <v>159</v>
      </c>
      <c r="E253" s="223" t="s">
        <v>1</v>
      </c>
      <c r="F253" s="224" t="s">
        <v>286</v>
      </c>
      <c r="G253" s="222"/>
      <c r="H253" s="223" t="s">
        <v>1</v>
      </c>
      <c r="I253" s="225"/>
      <c r="J253" s="222"/>
      <c r="K253" s="222"/>
      <c r="L253" s="226"/>
      <c r="M253" s="227"/>
      <c r="N253" s="228"/>
      <c r="O253" s="228"/>
      <c r="P253" s="228"/>
      <c r="Q253" s="228"/>
      <c r="R253" s="228"/>
      <c r="S253" s="228"/>
      <c r="T253" s="229"/>
      <c r="AT253" s="230" t="s">
        <v>159</v>
      </c>
      <c r="AU253" s="230" t="s">
        <v>87</v>
      </c>
      <c r="AV253" s="13" t="s">
        <v>85</v>
      </c>
      <c r="AW253" s="13" t="s">
        <v>33</v>
      </c>
      <c r="AX253" s="13" t="s">
        <v>77</v>
      </c>
      <c r="AY253" s="230" t="s">
        <v>149</v>
      </c>
    </row>
    <row r="254" spans="1:65" s="14" customFormat="1">
      <c r="B254" s="231"/>
      <c r="C254" s="232"/>
      <c r="D254" s="217" t="s">
        <v>159</v>
      </c>
      <c r="E254" s="233" t="s">
        <v>1</v>
      </c>
      <c r="F254" s="234" t="s">
        <v>287</v>
      </c>
      <c r="G254" s="232"/>
      <c r="H254" s="235">
        <v>7</v>
      </c>
      <c r="I254" s="236"/>
      <c r="J254" s="232"/>
      <c r="K254" s="232"/>
      <c r="L254" s="237"/>
      <c r="M254" s="238"/>
      <c r="N254" s="239"/>
      <c r="O254" s="239"/>
      <c r="P254" s="239"/>
      <c r="Q254" s="239"/>
      <c r="R254" s="239"/>
      <c r="S254" s="239"/>
      <c r="T254" s="240"/>
      <c r="AT254" s="241" t="s">
        <v>159</v>
      </c>
      <c r="AU254" s="241" t="s">
        <v>87</v>
      </c>
      <c r="AV254" s="14" t="s">
        <v>87</v>
      </c>
      <c r="AW254" s="14" t="s">
        <v>33</v>
      </c>
      <c r="AX254" s="14" t="s">
        <v>77</v>
      </c>
      <c r="AY254" s="241" t="s">
        <v>149</v>
      </c>
    </row>
    <row r="255" spans="1:65" s="13" customFormat="1">
      <c r="B255" s="221"/>
      <c r="C255" s="222"/>
      <c r="D255" s="217" t="s">
        <v>159</v>
      </c>
      <c r="E255" s="223" t="s">
        <v>1</v>
      </c>
      <c r="F255" s="224" t="s">
        <v>288</v>
      </c>
      <c r="G255" s="222"/>
      <c r="H255" s="223" t="s">
        <v>1</v>
      </c>
      <c r="I255" s="225"/>
      <c r="J255" s="222"/>
      <c r="K255" s="222"/>
      <c r="L255" s="226"/>
      <c r="M255" s="227"/>
      <c r="N255" s="228"/>
      <c r="O255" s="228"/>
      <c r="P255" s="228"/>
      <c r="Q255" s="228"/>
      <c r="R255" s="228"/>
      <c r="S255" s="228"/>
      <c r="T255" s="229"/>
      <c r="AT255" s="230" t="s">
        <v>159</v>
      </c>
      <c r="AU255" s="230" t="s">
        <v>87</v>
      </c>
      <c r="AV255" s="13" t="s">
        <v>85</v>
      </c>
      <c r="AW255" s="13" t="s">
        <v>33</v>
      </c>
      <c r="AX255" s="13" t="s">
        <v>77</v>
      </c>
      <c r="AY255" s="230" t="s">
        <v>149</v>
      </c>
    </row>
    <row r="256" spans="1:65" s="14" customFormat="1">
      <c r="B256" s="231"/>
      <c r="C256" s="232"/>
      <c r="D256" s="217" t="s">
        <v>159</v>
      </c>
      <c r="E256" s="233" t="s">
        <v>1</v>
      </c>
      <c r="F256" s="234" t="s">
        <v>289</v>
      </c>
      <c r="G256" s="232"/>
      <c r="H256" s="235">
        <v>5</v>
      </c>
      <c r="I256" s="236"/>
      <c r="J256" s="232"/>
      <c r="K256" s="232"/>
      <c r="L256" s="237"/>
      <c r="M256" s="238"/>
      <c r="N256" s="239"/>
      <c r="O256" s="239"/>
      <c r="P256" s="239"/>
      <c r="Q256" s="239"/>
      <c r="R256" s="239"/>
      <c r="S256" s="239"/>
      <c r="T256" s="240"/>
      <c r="AT256" s="241" t="s">
        <v>159</v>
      </c>
      <c r="AU256" s="241" t="s">
        <v>87</v>
      </c>
      <c r="AV256" s="14" t="s">
        <v>87</v>
      </c>
      <c r="AW256" s="14" t="s">
        <v>33</v>
      </c>
      <c r="AX256" s="14" t="s">
        <v>77</v>
      </c>
      <c r="AY256" s="241" t="s">
        <v>149</v>
      </c>
    </row>
    <row r="257" spans="1:65" s="15" customFormat="1">
      <c r="B257" s="242"/>
      <c r="C257" s="243"/>
      <c r="D257" s="217" t="s">
        <v>159</v>
      </c>
      <c r="E257" s="244" t="s">
        <v>1</v>
      </c>
      <c r="F257" s="245" t="s">
        <v>215</v>
      </c>
      <c r="G257" s="243"/>
      <c r="H257" s="246">
        <v>17</v>
      </c>
      <c r="I257" s="247"/>
      <c r="J257" s="243"/>
      <c r="K257" s="243"/>
      <c r="L257" s="248"/>
      <c r="M257" s="249"/>
      <c r="N257" s="250"/>
      <c r="O257" s="250"/>
      <c r="P257" s="250"/>
      <c r="Q257" s="250"/>
      <c r="R257" s="250"/>
      <c r="S257" s="250"/>
      <c r="T257" s="251"/>
      <c r="AT257" s="252" t="s">
        <v>159</v>
      </c>
      <c r="AU257" s="252" t="s">
        <v>87</v>
      </c>
      <c r="AV257" s="15" t="s">
        <v>156</v>
      </c>
      <c r="AW257" s="15" t="s">
        <v>33</v>
      </c>
      <c r="AX257" s="15" t="s">
        <v>85</v>
      </c>
      <c r="AY257" s="252" t="s">
        <v>149</v>
      </c>
    </row>
    <row r="258" spans="1:65" s="2" customFormat="1" ht="33" customHeight="1">
      <c r="A258" s="34"/>
      <c r="B258" s="35"/>
      <c r="C258" s="204" t="s">
        <v>290</v>
      </c>
      <c r="D258" s="204" t="s">
        <v>151</v>
      </c>
      <c r="E258" s="205" t="s">
        <v>291</v>
      </c>
      <c r="F258" s="206" t="s">
        <v>292</v>
      </c>
      <c r="G258" s="207" t="s">
        <v>258</v>
      </c>
      <c r="H258" s="208">
        <v>14</v>
      </c>
      <c r="I258" s="209"/>
      <c r="J258" s="210">
        <f>ROUND(I258*H258,2)</f>
        <v>0</v>
      </c>
      <c r="K258" s="206" t="s">
        <v>155</v>
      </c>
      <c r="L258" s="39"/>
      <c r="M258" s="211" t="s">
        <v>1</v>
      </c>
      <c r="N258" s="212" t="s">
        <v>42</v>
      </c>
      <c r="O258" s="71"/>
      <c r="P258" s="213">
        <f>O258*H258</f>
        <v>0</v>
      </c>
      <c r="Q258" s="213">
        <v>0</v>
      </c>
      <c r="R258" s="213">
        <f>Q258*H258</f>
        <v>0</v>
      </c>
      <c r="S258" s="213">
        <v>0</v>
      </c>
      <c r="T258" s="214">
        <f>S258*H258</f>
        <v>0</v>
      </c>
      <c r="U258" s="34"/>
      <c r="V258" s="34"/>
      <c r="W258" s="34"/>
      <c r="X258" s="34"/>
      <c r="Y258" s="34"/>
      <c r="Z258" s="34"/>
      <c r="AA258" s="34"/>
      <c r="AB258" s="34"/>
      <c r="AC258" s="34"/>
      <c r="AD258" s="34"/>
      <c r="AE258" s="34"/>
      <c r="AR258" s="215" t="s">
        <v>156</v>
      </c>
      <c r="AT258" s="215" t="s">
        <v>151</v>
      </c>
      <c r="AU258" s="215" t="s">
        <v>87</v>
      </c>
      <c r="AY258" s="17" t="s">
        <v>149</v>
      </c>
      <c r="BE258" s="216">
        <f>IF(N258="základní",J258,0)</f>
        <v>0</v>
      </c>
      <c r="BF258" s="216">
        <f>IF(N258="snížená",J258,0)</f>
        <v>0</v>
      </c>
      <c r="BG258" s="216">
        <f>IF(N258="zákl. přenesená",J258,0)</f>
        <v>0</v>
      </c>
      <c r="BH258" s="216">
        <f>IF(N258="sníž. přenesená",J258,0)</f>
        <v>0</v>
      </c>
      <c r="BI258" s="216">
        <f>IF(N258="nulová",J258,0)</f>
        <v>0</v>
      </c>
      <c r="BJ258" s="17" t="s">
        <v>85</v>
      </c>
      <c r="BK258" s="216">
        <f>ROUND(I258*H258,2)</f>
        <v>0</v>
      </c>
      <c r="BL258" s="17" t="s">
        <v>156</v>
      </c>
      <c r="BM258" s="215" t="s">
        <v>293</v>
      </c>
    </row>
    <row r="259" spans="1:65" s="2" customFormat="1" ht="107.25">
      <c r="A259" s="34"/>
      <c r="B259" s="35"/>
      <c r="C259" s="36"/>
      <c r="D259" s="217" t="s">
        <v>158</v>
      </c>
      <c r="E259" s="36"/>
      <c r="F259" s="218" t="s">
        <v>294</v>
      </c>
      <c r="G259" s="36"/>
      <c r="H259" s="36"/>
      <c r="I259" s="116"/>
      <c r="J259" s="36"/>
      <c r="K259" s="36"/>
      <c r="L259" s="39"/>
      <c r="M259" s="219"/>
      <c r="N259" s="220"/>
      <c r="O259" s="71"/>
      <c r="P259" s="71"/>
      <c r="Q259" s="71"/>
      <c r="R259" s="71"/>
      <c r="S259" s="71"/>
      <c r="T259" s="72"/>
      <c r="U259" s="34"/>
      <c r="V259" s="34"/>
      <c r="W259" s="34"/>
      <c r="X259" s="34"/>
      <c r="Y259" s="34"/>
      <c r="Z259" s="34"/>
      <c r="AA259" s="34"/>
      <c r="AB259" s="34"/>
      <c r="AC259" s="34"/>
      <c r="AD259" s="34"/>
      <c r="AE259" s="34"/>
      <c r="AT259" s="17" t="s">
        <v>158</v>
      </c>
      <c r="AU259" s="17" t="s">
        <v>87</v>
      </c>
    </row>
    <row r="260" spans="1:65" s="2" customFormat="1" ht="19.5">
      <c r="A260" s="34"/>
      <c r="B260" s="35"/>
      <c r="C260" s="36"/>
      <c r="D260" s="217" t="s">
        <v>241</v>
      </c>
      <c r="E260" s="36"/>
      <c r="F260" s="253" t="s">
        <v>261</v>
      </c>
      <c r="G260" s="36"/>
      <c r="H260" s="36"/>
      <c r="I260" s="116"/>
      <c r="J260" s="36"/>
      <c r="K260" s="36"/>
      <c r="L260" s="39"/>
      <c r="M260" s="219"/>
      <c r="N260" s="220"/>
      <c r="O260" s="71"/>
      <c r="P260" s="71"/>
      <c r="Q260" s="71"/>
      <c r="R260" s="71"/>
      <c r="S260" s="71"/>
      <c r="T260" s="72"/>
      <c r="U260" s="34"/>
      <c r="V260" s="34"/>
      <c r="W260" s="34"/>
      <c r="X260" s="34"/>
      <c r="Y260" s="34"/>
      <c r="Z260" s="34"/>
      <c r="AA260" s="34"/>
      <c r="AB260" s="34"/>
      <c r="AC260" s="34"/>
      <c r="AD260" s="34"/>
      <c r="AE260" s="34"/>
      <c r="AT260" s="17" t="s">
        <v>241</v>
      </c>
      <c r="AU260" s="17" t="s">
        <v>87</v>
      </c>
    </row>
    <row r="261" spans="1:65" s="13" customFormat="1">
      <c r="B261" s="221"/>
      <c r="C261" s="222"/>
      <c r="D261" s="217" t="s">
        <v>159</v>
      </c>
      <c r="E261" s="223" t="s">
        <v>1</v>
      </c>
      <c r="F261" s="224" t="s">
        <v>295</v>
      </c>
      <c r="G261" s="222"/>
      <c r="H261" s="223" t="s">
        <v>1</v>
      </c>
      <c r="I261" s="225"/>
      <c r="J261" s="222"/>
      <c r="K261" s="222"/>
      <c r="L261" s="226"/>
      <c r="M261" s="227"/>
      <c r="N261" s="228"/>
      <c r="O261" s="228"/>
      <c r="P261" s="228"/>
      <c r="Q261" s="228"/>
      <c r="R261" s="228"/>
      <c r="S261" s="228"/>
      <c r="T261" s="229"/>
      <c r="AT261" s="230" t="s">
        <v>159</v>
      </c>
      <c r="AU261" s="230" t="s">
        <v>87</v>
      </c>
      <c r="AV261" s="13" t="s">
        <v>85</v>
      </c>
      <c r="AW261" s="13" t="s">
        <v>33</v>
      </c>
      <c r="AX261" s="13" t="s">
        <v>77</v>
      </c>
      <c r="AY261" s="230" t="s">
        <v>149</v>
      </c>
    </row>
    <row r="262" spans="1:65" s="14" customFormat="1">
      <c r="B262" s="231"/>
      <c r="C262" s="232"/>
      <c r="D262" s="217" t="s">
        <v>159</v>
      </c>
      <c r="E262" s="233" t="s">
        <v>1</v>
      </c>
      <c r="F262" s="234" t="s">
        <v>296</v>
      </c>
      <c r="G262" s="232"/>
      <c r="H262" s="235">
        <v>6</v>
      </c>
      <c r="I262" s="236"/>
      <c r="J262" s="232"/>
      <c r="K262" s="232"/>
      <c r="L262" s="237"/>
      <c r="M262" s="238"/>
      <c r="N262" s="239"/>
      <c r="O262" s="239"/>
      <c r="P262" s="239"/>
      <c r="Q262" s="239"/>
      <c r="R262" s="239"/>
      <c r="S262" s="239"/>
      <c r="T262" s="240"/>
      <c r="AT262" s="241" t="s">
        <v>159</v>
      </c>
      <c r="AU262" s="241" t="s">
        <v>87</v>
      </c>
      <c r="AV262" s="14" t="s">
        <v>87</v>
      </c>
      <c r="AW262" s="14" t="s">
        <v>33</v>
      </c>
      <c r="AX262" s="14" t="s">
        <v>77</v>
      </c>
      <c r="AY262" s="241" t="s">
        <v>149</v>
      </c>
    </row>
    <row r="263" spans="1:65" s="13" customFormat="1" ht="22.5">
      <c r="B263" s="221"/>
      <c r="C263" s="222"/>
      <c r="D263" s="217" t="s">
        <v>159</v>
      </c>
      <c r="E263" s="223" t="s">
        <v>1</v>
      </c>
      <c r="F263" s="224" t="s">
        <v>297</v>
      </c>
      <c r="G263" s="222"/>
      <c r="H263" s="223" t="s">
        <v>1</v>
      </c>
      <c r="I263" s="225"/>
      <c r="J263" s="222"/>
      <c r="K263" s="222"/>
      <c r="L263" s="226"/>
      <c r="M263" s="227"/>
      <c r="N263" s="228"/>
      <c r="O263" s="228"/>
      <c r="P263" s="228"/>
      <c r="Q263" s="228"/>
      <c r="R263" s="228"/>
      <c r="S263" s="228"/>
      <c r="T263" s="229"/>
      <c r="AT263" s="230" t="s">
        <v>159</v>
      </c>
      <c r="AU263" s="230" t="s">
        <v>87</v>
      </c>
      <c r="AV263" s="13" t="s">
        <v>85</v>
      </c>
      <c r="AW263" s="13" t="s">
        <v>33</v>
      </c>
      <c r="AX263" s="13" t="s">
        <v>77</v>
      </c>
      <c r="AY263" s="230" t="s">
        <v>149</v>
      </c>
    </row>
    <row r="264" spans="1:65" s="14" customFormat="1">
      <c r="B264" s="231"/>
      <c r="C264" s="232"/>
      <c r="D264" s="217" t="s">
        <v>159</v>
      </c>
      <c r="E264" s="233" t="s">
        <v>1</v>
      </c>
      <c r="F264" s="234" t="s">
        <v>298</v>
      </c>
      <c r="G264" s="232"/>
      <c r="H264" s="235">
        <v>5</v>
      </c>
      <c r="I264" s="236"/>
      <c r="J264" s="232"/>
      <c r="K264" s="232"/>
      <c r="L264" s="237"/>
      <c r="M264" s="238"/>
      <c r="N264" s="239"/>
      <c r="O264" s="239"/>
      <c r="P264" s="239"/>
      <c r="Q264" s="239"/>
      <c r="R264" s="239"/>
      <c r="S264" s="239"/>
      <c r="T264" s="240"/>
      <c r="AT264" s="241" t="s">
        <v>159</v>
      </c>
      <c r="AU264" s="241" t="s">
        <v>87</v>
      </c>
      <c r="AV264" s="14" t="s">
        <v>87</v>
      </c>
      <c r="AW264" s="14" t="s">
        <v>33</v>
      </c>
      <c r="AX264" s="14" t="s">
        <v>77</v>
      </c>
      <c r="AY264" s="241" t="s">
        <v>149</v>
      </c>
    </row>
    <row r="265" spans="1:65" s="13" customFormat="1">
      <c r="B265" s="221"/>
      <c r="C265" s="222"/>
      <c r="D265" s="217" t="s">
        <v>159</v>
      </c>
      <c r="E265" s="223" t="s">
        <v>1</v>
      </c>
      <c r="F265" s="224" t="s">
        <v>299</v>
      </c>
      <c r="G265" s="222"/>
      <c r="H265" s="223" t="s">
        <v>1</v>
      </c>
      <c r="I265" s="225"/>
      <c r="J265" s="222"/>
      <c r="K265" s="222"/>
      <c r="L265" s="226"/>
      <c r="M265" s="227"/>
      <c r="N265" s="228"/>
      <c r="O265" s="228"/>
      <c r="P265" s="228"/>
      <c r="Q265" s="228"/>
      <c r="R265" s="228"/>
      <c r="S265" s="228"/>
      <c r="T265" s="229"/>
      <c r="AT265" s="230" t="s">
        <v>159</v>
      </c>
      <c r="AU265" s="230" t="s">
        <v>87</v>
      </c>
      <c r="AV265" s="13" t="s">
        <v>85</v>
      </c>
      <c r="AW265" s="13" t="s">
        <v>33</v>
      </c>
      <c r="AX265" s="13" t="s">
        <v>77</v>
      </c>
      <c r="AY265" s="230" t="s">
        <v>149</v>
      </c>
    </row>
    <row r="266" spans="1:65" s="14" customFormat="1">
      <c r="B266" s="231"/>
      <c r="C266" s="232"/>
      <c r="D266" s="217" t="s">
        <v>159</v>
      </c>
      <c r="E266" s="233" t="s">
        <v>1</v>
      </c>
      <c r="F266" s="234" t="s">
        <v>166</v>
      </c>
      <c r="G266" s="232"/>
      <c r="H266" s="235">
        <v>3</v>
      </c>
      <c r="I266" s="236"/>
      <c r="J266" s="232"/>
      <c r="K266" s="232"/>
      <c r="L266" s="237"/>
      <c r="M266" s="238"/>
      <c r="N266" s="239"/>
      <c r="O266" s="239"/>
      <c r="P266" s="239"/>
      <c r="Q266" s="239"/>
      <c r="R266" s="239"/>
      <c r="S266" s="239"/>
      <c r="T266" s="240"/>
      <c r="AT266" s="241" t="s">
        <v>159</v>
      </c>
      <c r="AU266" s="241" t="s">
        <v>87</v>
      </c>
      <c r="AV266" s="14" t="s">
        <v>87</v>
      </c>
      <c r="AW266" s="14" t="s">
        <v>33</v>
      </c>
      <c r="AX266" s="14" t="s">
        <v>77</v>
      </c>
      <c r="AY266" s="241" t="s">
        <v>149</v>
      </c>
    </row>
    <row r="267" spans="1:65" s="15" customFormat="1">
      <c r="B267" s="242"/>
      <c r="C267" s="243"/>
      <c r="D267" s="217" t="s">
        <v>159</v>
      </c>
      <c r="E267" s="244" t="s">
        <v>1</v>
      </c>
      <c r="F267" s="245" t="s">
        <v>215</v>
      </c>
      <c r="G267" s="243"/>
      <c r="H267" s="246">
        <v>14</v>
      </c>
      <c r="I267" s="247"/>
      <c r="J267" s="243"/>
      <c r="K267" s="243"/>
      <c r="L267" s="248"/>
      <c r="M267" s="249"/>
      <c r="N267" s="250"/>
      <c r="O267" s="250"/>
      <c r="P267" s="250"/>
      <c r="Q267" s="250"/>
      <c r="R267" s="250"/>
      <c r="S267" s="250"/>
      <c r="T267" s="251"/>
      <c r="AT267" s="252" t="s">
        <v>159</v>
      </c>
      <c r="AU267" s="252" t="s">
        <v>87</v>
      </c>
      <c r="AV267" s="15" t="s">
        <v>156</v>
      </c>
      <c r="AW267" s="15" t="s">
        <v>33</v>
      </c>
      <c r="AX267" s="15" t="s">
        <v>85</v>
      </c>
      <c r="AY267" s="252" t="s">
        <v>149</v>
      </c>
    </row>
    <row r="268" spans="1:65" s="2" customFormat="1" ht="21.75" customHeight="1">
      <c r="A268" s="34"/>
      <c r="B268" s="35"/>
      <c r="C268" s="204" t="s">
        <v>300</v>
      </c>
      <c r="D268" s="204" t="s">
        <v>151</v>
      </c>
      <c r="E268" s="205" t="s">
        <v>301</v>
      </c>
      <c r="F268" s="206" t="s">
        <v>302</v>
      </c>
      <c r="G268" s="207" t="s">
        <v>258</v>
      </c>
      <c r="H268" s="208">
        <v>6</v>
      </c>
      <c r="I268" s="209"/>
      <c r="J268" s="210">
        <f>ROUND(I268*H268,2)</f>
        <v>0</v>
      </c>
      <c r="K268" s="206" t="s">
        <v>155</v>
      </c>
      <c r="L268" s="39"/>
      <c r="M268" s="211" t="s">
        <v>1</v>
      </c>
      <c r="N268" s="212" t="s">
        <v>42</v>
      </c>
      <c r="O268" s="71"/>
      <c r="P268" s="213">
        <f>O268*H268</f>
        <v>0</v>
      </c>
      <c r="Q268" s="213">
        <v>0</v>
      </c>
      <c r="R268" s="213">
        <f>Q268*H268</f>
        <v>0</v>
      </c>
      <c r="S268" s="213">
        <v>0</v>
      </c>
      <c r="T268" s="214">
        <f>S268*H268</f>
        <v>0</v>
      </c>
      <c r="U268" s="34"/>
      <c r="V268" s="34"/>
      <c r="W268" s="34"/>
      <c r="X268" s="34"/>
      <c r="Y268" s="34"/>
      <c r="Z268" s="34"/>
      <c r="AA268" s="34"/>
      <c r="AB268" s="34"/>
      <c r="AC268" s="34"/>
      <c r="AD268" s="34"/>
      <c r="AE268" s="34"/>
      <c r="AR268" s="215" t="s">
        <v>156</v>
      </c>
      <c r="AT268" s="215" t="s">
        <v>151</v>
      </c>
      <c r="AU268" s="215" t="s">
        <v>87</v>
      </c>
      <c r="AY268" s="17" t="s">
        <v>149</v>
      </c>
      <c r="BE268" s="216">
        <f>IF(N268="základní",J268,0)</f>
        <v>0</v>
      </c>
      <c r="BF268" s="216">
        <f>IF(N268="snížená",J268,0)</f>
        <v>0</v>
      </c>
      <c r="BG268" s="216">
        <f>IF(N268="zákl. přenesená",J268,0)</f>
        <v>0</v>
      </c>
      <c r="BH268" s="216">
        <f>IF(N268="sníž. přenesená",J268,0)</f>
        <v>0</v>
      </c>
      <c r="BI268" s="216">
        <f>IF(N268="nulová",J268,0)</f>
        <v>0</v>
      </c>
      <c r="BJ268" s="17" t="s">
        <v>85</v>
      </c>
      <c r="BK268" s="216">
        <f>ROUND(I268*H268,2)</f>
        <v>0</v>
      </c>
      <c r="BL268" s="17" t="s">
        <v>156</v>
      </c>
      <c r="BM268" s="215" t="s">
        <v>303</v>
      </c>
    </row>
    <row r="269" spans="1:65" s="2" customFormat="1" ht="68.25">
      <c r="A269" s="34"/>
      <c r="B269" s="35"/>
      <c r="C269" s="36"/>
      <c r="D269" s="217" t="s">
        <v>158</v>
      </c>
      <c r="E269" s="36"/>
      <c r="F269" s="218" t="s">
        <v>304</v>
      </c>
      <c r="G269" s="36"/>
      <c r="H269" s="36"/>
      <c r="I269" s="116"/>
      <c r="J269" s="36"/>
      <c r="K269" s="36"/>
      <c r="L269" s="39"/>
      <c r="M269" s="219"/>
      <c r="N269" s="220"/>
      <c r="O269" s="71"/>
      <c r="P269" s="71"/>
      <c r="Q269" s="71"/>
      <c r="R269" s="71"/>
      <c r="S269" s="71"/>
      <c r="T269" s="72"/>
      <c r="U269" s="34"/>
      <c r="V269" s="34"/>
      <c r="W269" s="34"/>
      <c r="X269" s="34"/>
      <c r="Y269" s="34"/>
      <c r="Z269" s="34"/>
      <c r="AA269" s="34"/>
      <c r="AB269" s="34"/>
      <c r="AC269" s="34"/>
      <c r="AD269" s="34"/>
      <c r="AE269" s="34"/>
      <c r="AT269" s="17" t="s">
        <v>158</v>
      </c>
      <c r="AU269" s="17" t="s">
        <v>87</v>
      </c>
    </row>
    <row r="270" spans="1:65" s="2" customFormat="1" ht="19.5">
      <c r="A270" s="34"/>
      <c r="B270" s="35"/>
      <c r="C270" s="36"/>
      <c r="D270" s="217" t="s">
        <v>241</v>
      </c>
      <c r="E270" s="36"/>
      <c r="F270" s="253" t="s">
        <v>261</v>
      </c>
      <c r="G270" s="36"/>
      <c r="H270" s="36"/>
      <c r="I270" s="116"/>
      <c r="J270" s="36"/>
      <c r="K270" s="36"/>
      <c r="L270" s="39"/>
      <c r="M270" s="219"/>
      <c r="N270" s="220"/>
      <c r="O270" s="71"/>
      <c r="P270" s="71"/>
      <c r="Q270" s="71"/>
      <c r="R270" s="71"/>
      <c r="S270" s="71"/>
      <c r="T270" s="72"/>
      <c r="U270" s="34"/>
      <c r="V270" s="34"/>
      <c r="W270" s="34"/>
      <c r="X270" s="34"/>
      <c r="Y270" s="34"/>
      <c r="Z270" s="34"/>
      <c r="AA270" s="34"/>
      <c r="AB270" s="34"/>
      <c r="AC270" s="34"/>
      <c r="AD270" s="34"/>
      <c r="AE270" s="34"/>
      <c r="AT270" s="17" t="s">
        <v>241</v>
      </c>
      <c r="AU270" s="17" t="s">
        <v>87</v>
      </c>
    </row>
    <row r="271" spans="1:65" s="13" customFormat="1">
      <c r="B271" s="221"/>
      <c r="C271" s="222"/>
      <c r="D271" s="217" t="s">
        <v>159</v>
      </c>
      <c r="E271" s="223" t="s">
        <v>1</v>
      </c>
      <c r="F271" s="224" t="s">
        <v>305</v>
      </c>
      <c r="G271" s="222"/>
      <c r="H271" s="223" t="s">
        <v>1</v>
      </c>
      <c r="I271" s="225"/>
      <c r="J271" s="222"/>
      <c r="K271" s="222"/>
      <c r="L271" s="226"/>
      <c r="M271" s="227"/>
      <c r="N271" s="228"/>
      <c r="O271" s="228"/>
      <c r="P271" s="228"/>
      <c r="Q271" s="228"/>
      <c r="R271" s="228"/>
      <c r="S271" s="228"/>
      <c r="T271" s="229"/>
      <c r="AT271" s="230" t="s">
        <v>159</v>
      </c>
      <c r="AU271" s="230" t="s">
        <v>87</v>
      </c>
      <c r="AV271" s="13" t="s">
        <v>85</v>
      </c>
      <c r="AW271" s="13" t="s">
        <v>33</v>
      </c>
      <c r="AX271" s="13" t="s">
        <v>77</v>
      </c>
      <c r="AY271" s="230" t="s">
        <v>149</v>
      </c>
    </row>
    <row r="272" spans="1:65" s="14" customFormat="1">
      <c r="B272" s="231"/>
      <c r="C272" s="232"/>
      <c r="D272" s="217" t="s">
        <v>159</v>
      </c>
      <c r="E272" s="233" t="s">
        <v>1</v>
      </c>
      <c r="F272" s="234" t="s">
        <v>296</v>
      </c>
      <c r="G272" s="232"/>
      <c r="H272" s="235">
        <v>6</v>
      </c>
      <c r="I272" s="236"/>
      <c r="J272" s="232"/>
      <c r="K272" s="232"/>
      <c r="L272" s="237"/>
      <c r="M272" s="238"/>
      <c r="N272" s="239"/>
      <c r="O272" s="239"/>
      <c r="P272" s="239"/>
      <c r="Q272" s="239"/>
      <c r="R272" s="239"/>
      <c r="S272" s="239"/>
      <c r="T272" s="240"/>
      <c r="AT272" s="241" t="s">
        <v>159</v>
      </c>
      <c r="AU272" s="241" t="s">
        <v>87</v>
      </c>
      <c r="AV272" s="14" t="s">
        <v>87</v>
      </c>
      <c r="AW272" s="14" t="s">
        <v>33</v>
      </c>
      <c r="AX272" s="14" t="s">
        <v>85</v>
      </c>
      <c r="AY272" s="241" t="s">
        <v>149</v>
      </c>
    </row>
    <row r="273" spans="1:65" s="2" customFormat="1" ht="21.75" customHeight="1">
      <c r="A273" s="34"/>
      <c r="B273" s="35"/>
      <c r="C273" s="204" t="s">
        <v>306</v>
      </c>
      <c r="D273" s="204" t="s">
        <v>151</v>
      </c>
      <c r="E273" s="205" t="s">
        <v>307</v>
      </c>
      <c r="F273" s="206" t="s">
        <v>308</v>
      </c>
      <c r="G273" s="207" t="s">
        <v>258</v>
      </c>
      <c r="H273" s="208">
        <v>23</v>
      </c>
      <c r="I273" s="209"/>
      <c r="J273" s="210">
        <f>ROUND(I273*H273,2)</f>
        <v>0</v>
      </c>
      <c r="K273" s="206" t="s">
        <v>155</v>
      </c>
      <c r="L273" s="39"/>
      <c r="M273" s="211" t="s">
        <v>1</v>
      </c>
      <c r="N273" s="212" t="s">
        <v>42</v>
      </c>
      <c r="O273" s="71"/>
      <c r="P273" s="213">
        <f>O273*H273</f>
        <v>0</v>
      </c>
      <c r="Q273" s="213">
        <v>0</v>
      </c>
      <c r="R273" s="213">
        <f>Q273*H273</f>
        <v>0</v>
      </c>
      <c r="S273" s="213">
        <v>0</v>
      </c>
      <c r="T273" s="214">
        <f>S273*H273</f>
        <v>0</v>
      </c>
      <c r="U273" s="34"/>
      <c r="V273" s="34"/>
      <c r="W273" s="34"/>
      <c r="X273" s="34"/>
      <c r="Y273" s="34"/>
      <c r="Z273" s="34"/>
      <c r="AA273" s="34"/>
      <c r="AB273" s="34"/>
      <c r="AC273" s="34"/>
      <c r="AD273" s="34"/>
      <c r="AE273" s="34"/>
      <c r="AR273" s="215" t="s">
        <v>156</v>
      </c>
      <c r="AT273" s="215" t="s">
        <v>151</v>
      </c>
      <c r="AU273" s="215" t="s">
        <v>87</v>
      </c>
      <c r="AY273" s="17" t="s">
        <v>149</v>
      </c>
      <c r="BE273" s="216">
        <f>IF(N273="základní",J273,0)</f>
        <v>0</v>
      </c>
      <c r="BF273" s="216">
        <f>IF(N273="snížená",J273,0)</f>
        <v>0</v>
      </c>
      <c r="BG273" s="216">
        <f>IF(N273="zákl. přenesená",J273,0)</f>
        <v>0</v>
      </c>
      <c r="BH273" s="216">
        <f>IF(N273="sníž. přenesená",J273,0)</f>
        <v>0</v>
      </c>
      <c r="BI273" s="216">
        <f>IF(N273="nulová",J273,0)</f>
        <v>0</v>
      </c>
      <c r="BJ273" s="17" t="s">
        <v>85</v>
      </c>
      <c r="BK273" s="216">
        <f>ROUND(I273*H273,2)</f>
        <v>0</v>
      </c>
      <c r="BL273" s="17" t="s">
        <v>156</v>
      </c>
      <c r="BM273" s="215" t="s">
        <v>309</v>
      </c>
    </row>
    <row r="274" spans="1:65" s="2" customFormat="1" ht="29.25">
      <c r="A274" s="34"/>
      <c r="B274" s="35"/>
      <c r="C274" s="36"/>
      <c r="D274" s="217" t="s">
        <v>158</v>
      </c>
      <c r="E274" s="36"/>
      <c r="F274" s="218" t="s">
        <v>310</v>
      </c>
      <c r="G274" s="36"/>
      <c r="H274" s="36"/>
      <c r="I274" s="116"/>
      <c r="J274" s="36"/>
      <c r="K274" s="36"/>
      <c r="L274" s="39"/>
      <c r="M274" s="219"/>
      <c r="N274" s="220"/>
      <c r="O274" s="71"/>
      <c r="P274" s="71"/>
      <c r="Q274" s="71"/>
      <c r="R274" s="71"/>
      <c r="S274" s="71"/>
      <c r="T274" s="72"/>
      <c r="U274" s="34"/>
      <c r="V274" s="34"/>
      <c r="W274" s="34"/>
      <c r="X274" s="34"/>
      <c r="Y274" s="34"/>
      <c r="Z274" s="34"/>
      <c r="AA274" s="34"/>
      <c r="AB274" s="34"/>
      <c r="AC274" s="34"/>
      <c r="AD274" s="34"/>
      <c r="AE274" s="34"/>
      <c r="AT274" s="17" t="s">
        <v>158</v>
      </c>
      <c r="AU274" s="17" t="s">
        <v>87</v>
      </c>
    </row>
    <row r="275" spans="1:65" s="13" customFormat="1">
      <c r="B275" s="221"/>
      <c r="C275" s="222"/>
      <c r="D275" s="217" t="s">
        <v>159</v>
      </c>
      <c r="E275" s="223" t="s">
        <v>1</v>
      </c>
      <c r="F275" s="224" t="s">
        <v>207</v>
      </c>
      <c r="G275" s="222"/>
      <c r="H275" s="223" t="s">
        <v>1</v>
      </c>
      <c r="I275" s="225"/>
      <c r="J275" s="222"/>
      <c r="K275" s="222"/>
      <c r="L275" s="226"/>
      <c r="M275" s="227"/>
      <c r="N275" s="228"/>
      <c r="O275" s="228"/>
      <c r="P275" s="228"/>
      <c r="Q275" s="228"/>
      <c r="R275" s="228"/>
      <c r="S275" s="228"/>
      <c r="T275" s="229"/>
      <c r="AT275" s="230" t="s">
        <v>159</v>
      </c>
      <c r="AU275" s="230" t="s">
        <v>87</v>
      </c>
      <c r="AV275" s="13" t="s">
        <v>85</v>
      </c>
      <c r="AW275" s="13" t="s">
        <v>33</v>
      </c>
      <c r="AX275" s="13" t="s">
        <v>77</v>
      </c>
      <c r="AY275" s="230" t="s">
        <v>149</v>
      </c>
    </row>
    <row r="276" spans="1:65" s="14" customFormat="1">
      <c r="B276" s="231"/>
      <c r="C276" s="232"/>
      <c r="D276" s="217" t="s">
        <v>159</v>
      </c>
      <c r="E276" s="233" t="s">
        <v>1</v>
      </c>
      <c r="F276" s="234" t="s">
        <v>166</v>
      </c>
      <c r="G276" s="232"/>
      <c r="H276" s="235">
        <v>3</v>
      </c>
      <c r="I276" s="236"/>
      <c r="J276" s="232"/>
      <c r="K276" s="232"/>
      <c r="L276" s="237"/>
      <c r="M276" s="238"/>
      <c r="N276" s="239"/>
      <c r="O276" s="239"/>
      <c r="P276" s="239"/>
      <c r="Q276" s="239"/>
      <c r="R276" s="239"/>
      <c r="S276" s="239"/>
      <c r="T276" s="240"/>
      <c r="AT276" s="241" t="s">
        <v>159</v>
      </c>
      <c r="AU276" s="241" t="s">
        <v>87</v>
      </c>
      <c r="AV276" s="14" t="s">
        <v>87</v>
      </c>
      <c r="AW276" s="14" t="s">
        <v>33</v>
      </c>
      <c r="AX276" s="14" t="s">
        <v>77</v>
      </c>
      <c r="AY276" s="241" t="s">
        <v>149</v>
      </c>
    </row>
    <row r="277" spans="1:65" s="13" customFormat="1">
      <c r="B277" s="221"/>
      <c r="C277" s="222"/>
      <c r="D277" s="217" t="s">
        <v>159</v>
      </c>
      <c r="E277" s="223" t="s">
        <v>1</v>
      </c>
      <c r="F277" s="224" t="s">
        <v>211</v>
      </c>
      <c r="G277" s="222"/>
      <c r="H277" s="223" t="s">
        <v>1</v>
      </c>
      <c r="I277" s="225"/>
      <c r="J277" s="222"/>
      <c r="K277" s="222"/>
      <c r="L277" s="226"/>
      <c r="M277" s="227"/>
      <c r="N277" s="228"/>
      <c r="O277" s="228"/>
      <c r="P277" s="228"/>
      <c r="Q277" s="228"/>
      <c r="R277" s="228"/>
      <c r="S277" s="228"/>
      <c r="T277" s="229"/>
      <c r="AT277" s="230" t="s">
        <v>159</v>
      </c>
      <c r="AU277" s="230" t="s">
        <v>87</v>
      </c>
      <c r="AV277" s="13" t="s">
        <v>85</v>
      </c>
      <c r="AW277" s="13" t="s">
        <v>33</v>
      </c>
      <c r="AX277" s="13" t="s">
        <v>77</v>
      </c>
      <c r="AY277" s="230" t="s">
        <v>149</v>
      </c>
    </row>
    <row r="278" spans="1:65" s="14" customFormat="1">
      <c r="B278" s="231"/>
      <c r="C278" s="232"/>
      <c r="D278" s="217" t="s">
        <v>159</v>
      </c>
      <c r="E278" s="233" t="s">
        <v>1</v>
      </c>
      <c r="F278" s="234" t="s">
        <v>201</v>
      </c>
      <c r="G278" s="232"/>
      <c r="H278" s="235">
        <v>20</v>
      </c>
      <c r="I278" s="236"/>
      <c r="J278" s="232"/>
      <c r="K278" s="232"/>
      <c r="L278" s="237"/>
      <c r="M278" s="238"/>
      <c r="N278" s="239"/>
      <c r="O278" s="239"/>
      <c r="P278" s="239"/>
      <c r="Q278" s="239"/>
      <c r="R278" s="239"/>
      <c r="S278" s="239"/>
      <c r="T278" s="240"/>
      <c r="AT278" s="241" t="s">
        <v>159</v>
      </c>
      <c r="AU278" s="241" t="s">
        <v>87</v>
      </c>
      <c r="AV278" s="14" t="s">
        <v>87</v>
      </c>
      <c r="AW278" s="14" t="s">
        <v>33</v>
      </c>
      <c r="AX278" s="14" t="s">
        <v>77</v>
      </c>
      <c r="AY278" s="241" t="s">
        <v>149</v>
      </c>
    </row>
    <row r="279" spans="1:65" s="15" customFormat="1">
      <c r="B279" s="242"/>
      <c r="C279" s="243"/>
      <c r="D279" s="217" t="s">
        <v>159</v>
      </c>
      <c r="E279" s="244" t="s">
        <v>1</v>
      </c>
      <c r="F279" s="245" t="s">
        <v>215</v>
      </c>
      <c r="G279" s="243"/>
      <c r="H279" s="246">
        <v>23</v>
      </c>
      <c r="I279" s="247"/>
      <c r="J279" s="243"/>
      <c r="K279" s="243"/>
      <c r="L279" s="248"/>
      <c r="M279" s="249"/>
      <c r="N279" s="250"/>
      <c r="O279" s="250"/>
      <c r="P279" s="250"/>
      <c r="Q279" s="250"/>
      <c r="R279" s="250"/>
      <c r="S279" s="250"/>
      <c r="T279" s="251"/>
      <c r="AT279" s="252" t="s">
        <v>159</v>
      </c>
      <c r="AU279" s="252" t="s">
        <v>87</v>
      </c>
      <c r="AV279" s="15" t="s">
        <v>156</v>
      </c>
      <c r="AW279" s="15" t="s">
        <v>33</v>
      </c>
      <c r="AX279" s="15" t="s">
        <v>85</v>
      </c>
      <c r="AY279" s="252" t="s">
        <v>149</v>
      </c>
    </row>
    <row r="280" spans="1:65" s="2" customFormat="1" ht="21.75" customHeight="1">
      <c r="A280" s="34"/>
      <c r="B280" s="35"/>
      <c r="C280" s="204" t="s">
        <v>201</v>
      </c>
      <c r="D280" s="204" t="s">
        <v>151</v>
      </c>
      <c r="E280" s="205" t="s">
        <v>311</v>
      </c>
      <c r="F280" s="206" t="s">
        <v>312</v>
      </c>
      <c r="G280" s="207" t="s">
        <v>258</v>
      </c>
      <c r="H280" s="208">
        <v>35</v>
      </c>
      <c r="I280" s="209"/>
      <c r="J280" s="210">
        <f>ROUND(I280*H280,2)</f>
        <v>0</v>
      </c>
      <c r="K280" s="206" t="s">
        <v>155</v>
      </c>
      <c r="L280" s="39"/>
      <c r="M280" s="211" t="s">
        <v>1</v>
      </c>
      <c r="N280" s="212" t="s">
        <v>42</v>
      </c>
      <c r="O280" s="71"/>
      <c r="P280" s="213">
        <f>O280*H280</f>
        <v>0</v>
      </c>
      <c r="Q280" s="213">
        <v>0</v>
      </c>
      <c r="R280" s="213">
        <f>Q280*H280</f>
        <v>0</v>
      </c>
      <c r="S280" s="213">
        <v>0</v>
      </c>
      <c r="T280" s="214">
        <f>S280*H280</f>
        <v>0</v>
      </c>
      <c r="U280" s="34"/>
      <c r="V280" s="34"/>
      <c r="W280" s="34"/>
      <c r="X280" s="34"/>
      <c r="Y280" s="34"/>
      <c r="Z280" s="34"/>
      <c r="AA280" s="34"/>
      <c r="AB280" s="34"/>
      <c r="AC280" s="34"/>
      <c r="AD280" s="34"/>
      <c r="AE280" s="34"/>
      <c r="AR280" s="215" t="s">
        <v>156</v>
      </c>
      <c r="AT280" s="215" t="s">
        <v>151</v>
      </c>
      <c r="AU280" s="215" t="s">
        <v>87</v>
      </c>
      <c r="AY280" s="17" t="s">
        <v>149</v>
      </c>
      <c r="BE280" s="216">
        <f>IF(N280="základní",J280,0)</f>
        <v>0</v>
      </c>
      <c r="BF280" s="216">
        <f>IF(N280="snížená",J280,0)</f>
        <v>0</v>
      </c>
      <c r="BG280" s="216">
        <f>IF(N280="zákl. přenesená",J280,0)</f>
        <v>0</v>
      </c>
      <c r="BH280" s="216">
        <f>IF(N280="sníž. přenesená",J280,0)</f>
        <v>0</v>
      </c>
      <c r="BI280" s="216">
        <f>IF(N280="nulová",J280,0)</f>
        <v>0</v>
      </c>
      <c r="BJ280" s="17" t="s">
        <v>85</v>
      </c>
      <c r="BK280" s="216">
        <f>ROUND(I280*H280,2)</f>
        <v>0</v>
      </c>
      <c r="BL280" s="17" t="s">
        <v>156</v>
      </c>
      <c r="BM280" s="215" t="s">
        <v>313</v>
      </c>
    </row>
    <row r="281" spans="1:65" s="2" customFormat="1" ht="58.5">
      <c r="A281" s="34"/>
      <c r="B281" s="35"/>
      <c r="C281" s="36"/>
      <c r="D281" s="217" t="s">
        <v>158</v>
      </c>
      <c r="E281" s="36"/>
      <c r="F281" s="218" t="s">
        <v>314</v>
      </c>
      <c r="G281" s="36"/>
      <c r="H281" s="36"/>
      <c r="I281" s="116"/>
      <c r="J281" s="36"/>
      <c r="K281" s="36"/>
      <c r="L281" s="39"/>
      <c r="M281" s="219"/>
      <c r="N281" s="220"/>
      <c r="O281" s="71"/>
      <c r="P281" s="71"/>
      <c r="Q281" s="71"/>
      <c r="R281" s="71"/>
      <c r="S281" s="71"/>
      <c r="T281" s="72"/>
      <c r="U281" s="34"/>
      <c r="V281" s="34"/>
      <c r="W281" s="34"/>
      <c r="X281" s="34"/>
      <c r="Y281" s="34"/>
      <c r="Z281" s="34"/>
      <c r="AA281" s="34"/>
      <c r="AB281" s="34"/>
      <c r="AC281" s="34"/>
      <c r="AD281" s="34"/>
      <c r="AE281" s="34"/>
      <c r="AT281" s="17" t="s">
        <v>158</v>
      </c>
      <c r="AU281" s="17" t="s">
        <v>87</v>
      </c>
    </row>
    <row r="282" spans="1:65" s="13" customFormat="1">
      <c r="B282" s="221"/>
      <c r="C282" s="222"/>
      <c r="D282" s="217" t="s">
        <v>159</v>
      </c>
      <c r="E282" s="223" t="s">
        <v>1</v>
      </c>
      <c r="F282" s="224" t="s">
        <v>209</v>
      </c>
      <c r="G282" s="222"/>
      <c r="H282" s="223" t="s">
        <v>1</v>
      </c>
      <c r="I282" s="225"/>
      <c r="J282" s="222"/>
      <c r="K282" s="222"/>
      <c r="L282" s="226"/>
      <c r="M282" s="227"/>
      <c r="N282" s="228"/>
      <c r="O282" s="228"/>
      <c r="P282" s="228"/>
      <c r="Q282" s="228"/>
      <c r="R282" s="228"/>
      <c r="S282" s="228"/>
      <c r="T282" s="229"/>
      <c r="AT282" s="230" t="s">
        <v>159</v>
      </c>
      <c r="AU282" s="230" t="s">
        <v>87</v>
      </c>
      <c r="AV282" s="13" t="s">
        <v>85</v>
      </c>
      <c r="AW282" s="13" t="s">
        <v>33</v>
      </c>
      <c r="AX282" s="13" t="s">
        <v>77</v>
      </c>
      <c r="AY282" s="230" t="s">
        <v>149</v>
      </c>
    </row>
    <row r="283" spans="1:65" s="14" customFormat="1">
      <c r="B283" s="231"/>
      <c r="C283" s="232"/>
      <c r="D283" s="217" t="s">
        <v>159</v>
      </c>
      <c r="E283" s="233" t="s">
        <v>1</v>
      </c>
      <c r="F283" s="234" t="s">
        <v>8</v>
      </c>
      <c r="G283" s="232"/>
      <c r="H283" s="235">
        <v>15</v>
      </c>
      <c r="I283" s="236"/>
      <c r="J283" s="232"/>
      <c r="K283" s="232"/>
      <c r="L283" s="237"/>
      <c r="M283" s="238"/>
      <c r="N283" s="239"/>
      <c r="O283" s="239"/>
      <c r="P283" s="239"/>
      <c r="Q283" s="239"/>
      <c r="R283" s="239"/>
      <c r="S283" s="239"/>
      <c r="T283" s="240"/>
      <c r="AT283" s="241" t="s">
        <v>159</v>
      </c>
      <c r="AU283" s="241" t="s">
        <v>87</v>
      </c>
      <c r="AV283" s="14" t="s">
        <v>87</v>
      </c>
      <c r="AW283" s="14" t="s">
        <v>33</v>
      </c>
      <c r="AX283" s="14" t="s">
        <v>77</v>
      </c>
      <c r="AY283" s="241" t="s">
        <v>149</v>
      </c>
    </row>
    <row r="284" spans="1:65" s="13" customFormat="1">
      <c r="B284" s="221"/>
      <c r="C284" s="222"/>
      <c r="D284" s="217" t="s">
        <v>159</v>
      </c>
      <c r="E284" s="223" t="s">
        <v>1</v>
      </c>
      <c r="F284" s="224" t="s">
        <v>315</v>
      </c>
      <c r="G284" s="222"/>
      <c r="H284" s="223" t="s">
        <v>1</v>
      </c>
      <c r="I284" s="225"/>
      <c r="J284" s="222"/>
      <c r="K284" s="222"/>
      <c r="L284" s="226"/>
      <c r="M284" s="227"/>
      <c r="N284" s="228"/>
      <c r="O284" s="228"/>
      <c r="P284" s="228"/>
      <c r="Q284" s="228"/>
      <c r="R284" s="228"/>
      <c r="S284" s="228"/>
      <c r="T284" s="229"/>
      <c r="AT284" s="230" t="s">
        <v>159</v>
      </c>
      <c r="AU284" s="230" t="s">
        <v>87</v>
      </c>
      <c r="AV284" s="13" t="s">
        <v>85</v>
      </c>
      <c r="AW284" s="13" t="s">
        <v>33</v>
      </c>
      <c r="AX284" s="13" t="s">
        <v>77</v>
      </c>
      <c r="AY284" s="230" t="s">
        <v>149</v>
      </c>
    </row>
    <row r="285" spans="1:65" s="14" customFormat="1">
      <c r="B285" s="231"/>
      <c r="C285" s="232"/>
      <c r="D285" s="217" t="s">
        <v>159</v>
      </c>
      <c r="E285" s="233" t="s">
        <v>1</v>
      </c>
      <c r="F285" s="234" t="s">
        <v>201</v>
      </c>
      <c r="G285" s="232"/>
      <c r="H285" s="235">
        <v>20</v>
      </c>
      <c r="I285" s="236"/>
      <c r="J285" s="232"/>
      <c r="K285" s="232"/>
      <c r="L285" s="237"/>
      <c r="M285" s="238"/>
      <c r="N285" s="239"/>
      <c r="O285" s="239"/>
      <c r="P285" s="239"/>
      <c r="Q285" s="239"/>
      <c r="R285" s="239"/>
      <c r="S285" s="239"/>
      <c r="T285" s="240"/>
      <c r="AT285" s="241" t="s">
        <v>159</v>
      </c>
      <c r="AU285" s="241" t="s">
        <v>87</v>
      </c>
      <c r="AV285" s="14" t="s">
        <v>87</v>
      </c>
      <c r="AW285" s="14" t="s">
        <v>33</v>
      </c>
      <c r="AX285" s="14" t="s">
        <v>77</v>
      </c>
      <c r="AY285" s="241" t="s">
        <v>149</v>
      </c>
    </row>
    <row r="286" spans="1:65" s="15" customFormat="1">
      <c r="B286" s="242"/>
      <c r="C286" s="243"/>
      <c r="D286" s="217" t="s">
        <v>159</v>
      </c>
      <c r="E286" s="244" t="s">
        <v>1</v>
      </c>
      <c r="F286" s="245" t="s">
        <v>215</v>
      </c>
      <c r="G286" s="243"/>
      <c r="H286" s="246">
        <v>35</v>
      </c>
      <c r="I286" s="247"/>
      <c r="J286" s="243"/>
      <c r="K286" s="243"/>
      <c r="L286" s="248"/>
      <c r="M286" s="249"/>
      <c r="N286" s="250"/>
      <c r="O286" s="250"/>
      <c r="P286" s="250"/>
      <c r="Q286" s="250"/>
      <c r="R286" s="250"/>
      <c r="S286" s="250"/>
      <c r="T286" s="251"/>
      <c r="AT286" s="252" t="s">
        <v>159</v>
      </c>
      <c r="AU286" s="252" t="s">
        <v>87</v>
      </c>
      <c r="AV286" s="15" t="s">
        <v>156</v>
      </c>
      <c r="AW286" s="15" t="s">
        <v>33</v>
      </c>
      <c r="AX286" s="15" t="s">
        <v>85</v>
      </c>
      <c r="AY286" s="252" t="s">
        <v>149</v>
      </c>
    </row>
    <row r="287" spans="1:65" s="2" customFormat="1" ht="21.75" customHeight="1">
      <c r="A287" s="34"/>
      <c r="B287" s="35"/>
      <c r="C287" s="204" t="s">
        <v>7</v>
      </c>
      <c r="D287" s="204" t="s">
        <v>151</v>
      </c>
      <c r="E287" s="205" t="s">
        <v>316</v>
      </c>
      <c r="F287" s="206" t="s">
        <v>317</v>
      </c>
      <c r="G287" s="207" t="s">
        <v>258</v>
      </c>
      <c r="H287" s="208">
        <v>20</v>
      </c>
      <c r="I287" s="209"/>
      <c r="J287" s="210">
        <f>ROUND(I287*H287,2)</f>
        <v>0</v>
      </c>
      <c r="K287" s="206" t="s">
        <v>155</v>
      </c>
      <c r="L287" s="39"/>
      <c r="M287" s="211" t="s">
        <v>1</v>
      </c>
      <c r="N287" s="212" t="s">
        <v>42</v>
      </c>
      <c r="O287" s="71"/>
      <c r="P287" s="213">
        <f>O287*H287</f>
        <v>0</v>
      </c>
      <c r="Q287" s="213">
        <v>0</v>
      </c>
      <c r="R287" s="213">
        <f>Q287*H287</f>
        <v>0</v>
      </c>
      <c r="S287" s="213">
        <v>0</v>
      </c>
      <c r="T287" s="214">
        <f>S287*H287</f>
        <v>0</v>
      </c>
      <c r="U287" s="34"/>
      <c r="V287" s="34"/>
      <c r="W287" s="34"/>
      <c r="X287" s="34"/>
      <c r="Y287" s="34"/>
      <c r="Z287" s="34"/>
      <c r="AA287" s="34"/>
      <c r="AB287" s="34"/>
      <c r="AC287" s="34"/>
      <c r="AD287" s="34"/>
      <c r="AE287" s="34"/>
      <c r="AR287" s="215" t="s">
        <v>156</v>
      </c>
      <c r="AT287" s="215" t="s">
        <v>151</v>
      </c>
      <c r="AU287" s="215" t="s">
        <v>87</v>
      </c>
      <c r="AY287" s="17" t="s">
        <v>149</v>
      </c>
      <c r="BE287" s="216">
        <f>IF(N287="základní",J287,0)</f>
        <v>0</v>
      </c>
      <c r="BF287" s="216">
        <f>IF(N287="snížená",J287,0)</f>
        <v>0</v>
      </c>
      <c r="BG287" s="216">
        <f>IF(N287="zákl. přenesená",J287,0)</f>
        <v>0</v>
      </c>
      <c r="BH287" s="216">
        <f>IF(N287="sníž. přenesená",J287,0)</f>
        <v>0</v>
      </c>
      <c r="BI287" s="216">
        <f>IF(N287="nulová",J287,0)</f>
        <v>0</v>
      </c>
      <c r="BJ287" s="17" t="s">
        <v>85</v>
      </c>
      <c r="BK287" s="216">
        <f>ROUND(I287*H287,2)</f>
        <v>0</v>
      </c>
      <c r="BL287" s="17" t="s">
        <v>156</v>
      </c>
      <c r="BM287" s="215" t="s">
        <v>318</v>
      </c>
    </row>
    <row r="288" spans="1:65" s="2" customFormat="1" ht="58.5">
      <c r="A288" s="34"/>
      <c r="B288" s="35"/>
      <c r="C288" s="36"/>
      <c r="D288" s="217" t="s">
        <v>158</v>
      </c>
      <c r="E288" s="36"/>
      <c r="F288" s="218" t="s">
        <v>319</v>
      </c>
      <c r="G288" s="36"/>
      <c r="H288" s="36"/>
      <c r="I288" s="116"/>
      <c r="J288" s="36"/>
      <c r="K288" s="36"/>
      <c r="L288" s="39"/>
      <c r="M288" s="219"/>
      <c r="N288" s="220"/>
      <c r="O288" s="71"/>
      <c r="P288" s="71"/>
      <c r="Q288" s="71"/>
      <c r="R288" s="71"/>
      <c r="S288" s="71"/>
      <c r="T288" s="72"/>
      <c r="U288" s="34"/>
      <c r="V288" s="34"/>
      <c r="W288" s="34"/>
      <c r="X288" s="34"/>
      <c r="Y288" s="34"/>
      <c r="Z288" s="34"/>
      <c r="AA288" s="34"/>
      <c r="AB288" s="34"/>
      <c r="AC288" s="34"/>
      <c r="AD288" s="34"/>
      <c r="AE288" s="34"/>
      <c r="AT288" s="17" t="s">
        <v>158</v>
      </c>
      <c r="AU288" s="17" t="s">
        <v>87</v>
      </c>
    </row>
    <row r="289" spans="1:65" s="13" customFormat="1">
      <c r="B289" s="221"/>
      <c r="C289" s="222"/>
      <c r="D289" s="217" t="s">
        <v>159</v>
      </c>
      <c r="E289" s="223" t="s">
        <v>1</v>
      </c>
      <c r="F289" s="224" t="s">
        <v>209</v>
      </c>
      <c r="G289" s="222"/>
      <c r="H289" s="223" t="s">
        <v>1</v>
      </c>
      <c r="I289" s="225"/>
      <c r="J289" s="222"/>
      <c r="K289" s="222"/>
      <c r="L289" s="226"/>
      <c r="M289" s="227"/>
      <c r="N289" s="228"/>
      <c r="O289" s="228"/>
      <c r="P289" s="228"/>
      <c r="Q289" s="228"/>
      <c r="R289" s="228"/>
      <c r="S289" s="228"/>
      <c r="T289" s="229"/>
      <c r="AT289" s="230" t="s">
        <v>159</v>
      </c>
      <c r="AU289" s="230" t="s">
        <v>87</v>
      </c>
      <c r="AV289" s="13" t="s">
        <v>85</v>
      </c>
      <c r="AW289" s="13" t="s">
        <v>33</v>
      </c>
      <c r="AX289" s="13" t="s">
        <v>77</v>
      </c>
      <c r="AY289" s="230" t="s">
        <v>149</v>
      </c>
    </row>
    <row r="290" spans="1:65" s="14" customFormat="1">
      <c r="B290" s="231"/>
      <c r="C290" s="232"/>
      <c r="D290" s="217" t="s">
        <v>159</v>
      </c>
      <c r="E290" s="233" t="s">
        <v>1</v>
      </c>
      <c r="F290" s="234" t="s">
        <v>116</v>
      </c>
      <c r="G290" s="232"/>
      <c r="H290" s="235">
        <v>10</v>
      </c>
      <c r="I290" s="236"/>
      <c r="J290" s="232"/>
      <c r="K290" s="232"/>
      <c r="L290" s="237"/>
      <c r="M290" s="238"/>
      <c r="N290" s="239"/>
      <c r="O290" s="239"/>
      <c r="P290" s="239"/>
      <c r="Q290" s="239"/>
      <c r="R290" s="239"/>
      <c r="S290" s="239"/>
      <c r="T290" s="240"/>
      <c r="AT290" s="241" t="s">
        <v>159</v>
      </c>
      <c r="AU290" s="241" t="s">
        <v>87</v>
      </c>
      <c r="AV290" s="14" t="s">
        <v>87</v>
      </c>
      <c r="AW290" s="14" t="s">
        <v>33</v>
      </c>
      <c r="AX290" s="14" t="s">
        <v>77</v>
      </c>
      <c r="AY290" s="241" t="s">
        <v>149</v>
      </c>
    </row>
    <row r="291" spans="1:65" s="13" customFormat="1">
      <c r="B291" s="221"/>
      <c r="C291" s="222"/>
      <c r="D291" s="217" t="s">
        <v>159</v>
      </c>
      <c r="E291" s="223" t="s">
        <v>1</v>
      </c>
      <c r="F291" s="224" t="s">
        <v>315</v>
      </c>
      <c r="G291" s="222"/>
      <c r="H291" s="223" t="s">
        <v>1</v>
      </c>
      <c r="I291" s="225"/>
      <c r="J291" s="222"/>
      <c r="K291" s="222"/>
      <c r="L291" s="226"/>
      <c r="M291" s="227"/>
      <c r="N291" s="228"/>
      <c r="O291" s="228"/>
      <c r="P291" s="228"/>
      <c r="Q291" s="228"/>
      <c r="R291" s="228"/>
      <c r="S291" s="228"/>
      <c r="T291" s="229"/>
      <c r="AT291" s="230" t="s">
        <v>159</v>
      </c>
      <c r="AU291" s="230" t="s">
        <v>87</v>
      </c>
      <c r="AV291" s="13" t="s">
        <v>85</v>
      </c>
      <c r="AW291" s="13" t="s">
        <v>33</v>
      </c>
      <c r="AX291" s="13" t="s">
        <v>77</v>
      </c>
      <c r="AY291" s="230" t="s">
        <v>149</v>
      </c>
    </row>
    <row r="292" spans="1:65" s="14" customFormat="1">
      <c r="B292" s="231"/>
      <c r="C292" s="232"/>
      <c r="D292" s="217" t="s">
        <v>159</v>
      </c>
      <c r="E292" s="233" t="s">
        <v>1</v>
      </c>
      <c r="F292" s="234" t="s">
        <v>116</v>
      </c>
      <c r="G292" s="232"/>
      <c r="H292" s="235">
        <v>10</v>
      </c>
      <c r="I292" s="236"/>
      <c r="J292" s="232"/>
      <c r="K292" s="232"/>
      <c r="L292" s="237"/>
      <c r="M292" s="238"/>
      <c r="N292" s="239"/>
      <c r="O292" s="239"/>
      <c r="P292" s="239"/>
      <c r="Q292" s="239"/>
      <c r="R292" s="239"/>
      <c r="S292" s="239"/>
      <c r="T292" s="240"/>
      <c r="AT292" s="241" t="s">
        <v>159</v>
      </c>
      <c r="AU292" s="241" t="s">
        <v>87</v>
      </c>
      <c r="AV292" s="14" t="s">
        <v>87</v>
      </c>
      <c r="AW292" s="14" t="s">
        <v>33</v>
      </c>
      <c r="AX292" s="14" t="s">
        <v>77</v>
      </c>
      <c r="AY292" s="241" t="s">
        <v>149</v>
      </c>
    </row>
    <row r="293" spans="1:65" s="15" customFormat="1">
      <c r="B293" s="242"/>
      <c r="C293" s="243"/>
      <c r="D293" s="217" t="s">
        <v>159</v>
      </c>
      <c r="E293" s="244" t="s">
        <v>1</v>
      </c>
      <c r="F293" s="245" t="s">
        <v>215</v>
      </c>
      <c r="G293" s="243"/>
      <c r="H293" s="246">
        <v>20</v>
      </c>
      <c r="I293" s="247"/>
      <c r="J293" s="243"/>
      <c r="K293" s="243"/>
      <c r="L293" s="248"/>
      <c r="M293" s="249"/>
      <c r="N293" s="250"/>
      <c r="O293" s="250"/>
      <c r="P293" s="250"/>
      <c r="Q293" s="250"/>
      <c r="R293" s="250"/>
      <c r="S293" s="250"/>
      <c r="T293" s="251"/>
      <c r="AT293" s="252" t="s">
        <v>159</v>
      </c>
      <c r="AU293" s="252" t="s">
        <v>87</v>
      </c>
      <c r="AV293" s="15" t="s">
        <v>156</v>
      </c>
      <c r="AW293" s="15" t="s">
        <v>33</v>
      </c>
      <c r="AX293" s="15" t="s">
        <v>85</v>
      </c>
      <c r="AY293" s="252" t="s">
        <v>149</v>
      </c>
    </row>
    <row r="294" spans="1:65" s="2" customFormat="1" ht="21.75" customHeight="1">
      <c r="A294" s="34"/>
      <c r="B294" s="35"/>
      <c r="C294" s="204" t="s">
        <v>320</v>
      </c>
      <c r="D294" s="204" t="s">
        <v>151</v>
      </c>
      <c r="E294" s="205" t="s">
        <v>321</v>
      </c>
      <c r="F294" s="206" t="s">
        <v>322</v>
      </c>
      <c r="G294" s="207" t="s">
        <v>238</v>
      </c>
      <c r="H294" s="208">
        <v>1.2999999999999999E-2</v>
      </c>
      <c r="I294" s="209"/>
      <c r="J294" s="210">
        <f>ROUND(I294*H294,2)</f>
        <v>0</v>
      </c>
      <c r="K294" s="206" t="s">
        <v>155</v>
      </c>
      <c r="L294" s="39"/>
      <c r="M294" s="211" t="s">
        <v>1</v>
      </c>
      <c r="N294" s="212" t="s">
        <v>42</v>
      </c>
      <c r="O294" s="71"/>
      <c r="P294" s="213">
        <f>O294*H294</f>
        <v>0</v>
      </c>
      <c r="Q294" s="213">
        <v>0</v>
      </c>
      <c r="R294" s="213">
        <f>Q294*H294</f>
        <v>0</v>
      </c>
      <c r="S294" s="213">
        <v>0</v>
      </c>
      <c r="T294" s="214">
        <f>S294*H294</f>
        <v>0</v>
      </c>
      <c r="U294" s="34"/>
      <c r="V294" s="34"/>
      <c r="W294" s="34"/>
      <c r="X294" s="34"/>
      <c r="Y294" s="34"/>
      <c r="Z294" s="34"/>
      <c r="AA294" s="34"/>
      <c r="AB294" s="34"/>
      <c r="AC294" s="34"/>
      <c r="AD294" s="34"/>
      <c r="AE294" s="34"/>
      <c r="AR294" s="215" t="s">
        <v>156</v>
      </c>
      <c r="AT294" s="215" t="s">
        <v>151</v>
      </c>
      <c r="AU294" s="215" t="s">
        <v>87</v>
      </c>
      <c r="AY294" s="17" t="s">
        <v>149</v>
      </c>
      <c r="BE294" s="216">
        <f>IF(N294="základní",J294,0)</f>
        <v>0</v>
      </c>
      <c r="BF294" s="216">
        <f>IF(N294="snížená",J294,0)</f>
        <v>0</v>
      </c>
      <c r="BG294" s="216">
        <f>IF(N294="zákl. přenesená",J294,0)</f>
        <v>0</v>
      </c>
      <c r="BH294" s="216">
        <f>IF(N294="sníž. přenesená",J294,0)</f>
        <v>0</v>
      </c>
      <c r="BI294" s="216">
        <f>IF(N294="nulová",J294,0)</f>
        <v>0</v>
      </c>
      <c r="BJ294" s="17" t="s">
        <v>85</v>
      </c>
      <c r="BK294" s="216">
        <f>ROUND(I294*H294,2)</f>
        <v>0</v>
      </c>
      <c r="BL294" s="17" t="s">
        <v>156</v>
      </c>
      <c r="BM294" s="215" t="s">
        <v>323</v>
      </c>
    </row>
    <row r="295" spans="1:65" s="2" customFormat="1" ht="48.75">
      <c r="A295" s="34"/>
      <c r="B295" s="35"/>
      <c r="C295" s="36"/>
      <c r="D295" s="217" t="s">
        <v>158</v>
      </c>
      <c r="E295" s="36"/>
      <c r="F295" s="218" t="s">
        <v>324</v>
      </c>
      <c r="G295" s="36"/>
      <c r="H295" s="36"/>
      <c r="I295" s="116"/>
      <c r="J295" s="36"/>
      <c r="K295" s="36"/>
      <c r="L295" s="39"/>
      <c r="M295" s="219"/>
      <c r="N295" s="220"/>
      <c r="O295" s="71"/>
      <c r="P295" s="71"/>
      <c r="Q295" s="71"/>
      <c r="R295" s="71"/>
      <c r="S295" s="71"/>
      <c r="T295" s="72"/>
      <c r="U295" s="34"/>
      <c r="V295" s="34"/>
      <c r="W295" s="34"/>
      <c r="X295" s="34"/>
      <c r="Y295" s="34"/>
      <c r="Z295" s="34"/>
      <c r="AA295" s="34"/>
      <c r="AB295" s="34"/>
      <c r="AC295" s="34"/>
      <c r="AD295" s="34"/>
      <c r="AE295" s="34"/>
      <c r="AT295" s="17" t="s">
        <v>158</v>
      </c>
      <c r="AU295" s="17" t="s">
        <v>87</v>
      </c>
    </row>
    <row r="296" spans="1:65" s="13" customFormat="1">
      <c r="B296" s="221"/>
      <c r="C296" s="222"/>
      <c r="D296" s="217" t="s">
        <v>159</v>
      </c>
      <c r="E296" s="223" t="s">
        <v>1</v>
      </c>
      <c r="F296" s="224" t="s">
        <v>200</v>
      </c>
      <c r="G296" s="222"/>
      <c r="H296" s="223" t="s">
        <v>1</v>
      </c>
      <c r="I296" s="225"/>
      <c r="J296" s="222"/>
      <c r="K296" s="222"/>
      <c r="L296" s="226"/>
      <c r="M296" s="227"/>
      <c r="N296" s="228"/>
      <c r="O296" s="228"/>
      <c r="P296" s="228"/>
      <c r="Q296" s="228"/>
      <c r="R296" s="228"/>
      <c r="S296" s="228"/>
      <c r="T296" s="229"/>
      <c r="AT296" s="230" t="s">
        <v>159</v>
      </c>
      <c r="AU296" s="230" t="s">
        <v>87</v>
      </c>
      <c r="AV296" s="13" t="s">
        <v>85</v>
      </c>
      <c r="AW296" s="13" t="s">
        <v>33</v>
      </c>
      <c r="AX296" s="13" t="s">
        <v>77</v>
      </c>
      <c r="AY296" s="230" t="s">
        <v>149</v>
      </c>
    </row>
    <row r="297" spans="1:65" s="14" customFormat="1">
      <c r="B297" s="231"/>
      <c r="C297" s="232"/>
      <c r="D297" s="217" t="s">
        <v>159</v>
      </c>
      <c r="E297" s="233" t="s">
        <v>1</v>
      </c>
      <c r="F297" s="234" t="s">
        <v>325</v>
      </c>
      <c r="G297" s="232"/>
      <c r="H297" s="235">
        <v>1.2999999999999999E-2</v>
      </c>
      <c r="I297" s="236"/>
      <c r="J297" s="232"/>
      <c r="K297" s="232"/>
      <c r="L297" s="237"/>
      <c r="M297" s="238"/>
      <c r="N297" s="239"/>
      <c r="O297" s="239"/>
      <c r="P297" s="239"/>
      <c r="Q297" s="239"/>
      <c r="R297" s="239"/>
      <c r="S297" s="239"/>
      <c r="T297" s="240"/>
      <c r="AT297" s="241" t="s">
        <v>159</v>
      </c>
      <c r="AU297" s="241" t="s">
        <v>87</v>
      </c>
      <c r="AV297" s="14" t="s">
        <v>87</v>
      </c>
      <c r="AW297" s="14" t="s">
        <v>33</v>
      </c>
      <c r="AX297" s="14" t="s">
        <v>85</v>
      </c>
      <c r="AY297" s="241" t="s">
        <v>149</v>
      </c>
    </row>
    <row r="298" spans="1:65" s="2" customFormat="1" ht="21.75" customHeight="1">
      <c r="A298" s="34"/>
      <c r="B298" s="35"/>
      <c r="C298" s="204" t="s">
        <v>326</v>
      </c>
      <c r="D298" s="204" t="s">
        <v>151</v>
      </c>
      <c r="E298" s="205" t="s">
        <v>327</v>
      </c>
      <c r="F298" s="206" t="s">
        <v>328</v>
      </c>
      <c r="G298" s="207" t="s">
        <v>238</v>
      </c>
      <c r="H298" s="208">
        <v>1.2999999999999999E-2</v>
      </c>
      <c r="I298" s="209"/>
      <c r="J298" s="210">
        <f>ROUND(I298*H298,2)</f>
        <v>0</v>
      </c>
      <c r="K298" s="206" t="s">
        <v>155</v>
      </c>
      <c r="L298" s="39"/>
      <c r="M298" s="211" t="s">
        <v>1</v>
      </c>
      <c r="N298" s="212" t="s">
        <v>42</v>
      </c>
      <c r="O298" s="71"/>
      <c r="P298" s="213">
        <f>O298*H298</f>
        <v>0</v>
      </c>
      <c r="Q298" s="213">
        <v>0</v>
      </c>
      <c r="R298" s="213">
        <f>Q298*H298</f>
        <v>0</v>
      </c>
      <c r="S298" s="213">
        <v>0</v>
      </c>
      <c r="T298" s="214">
        <f>S298*H298</f>
        <v>0</v>
      </c>
      <c r="U298" s="34"/>
      <c r="V298" s="34"/>
      <c r="W298" s="34"/>
      <c r="X298" s="34"/>
      <c r="Y298" s="34"/>
      <c r="Z298" s="34"/>
      <c r="AA298" s="34"/>
      <c r="AB298" s="34"/>
      <c r="AC298" s="34"/>
      <c r="AD298" s="34"/>
      <c r="AE298" s="34"/>
      <c r="AR298" s="215" t="s">
        <v>156</v>
      </c>
      <c r="AT298" s="215" t="s">
        <v>151</v>
      </c>
      <c r="AU298" s="215" t="s">
        <v>87</v>
      </c>
      <c r="AY298" s="17" t="s">
        <v>149</v>
      </c>
      <c r="BE298" s="216">
        <f>IF(N298="základní",J298,0)</f>
        <v>0</v>
      </c>
      <c r="BF298" s="216">
        <f>IF(N298="snížená",J298,0)</f>
        <v>0</v>
      </c>
      <c r="BG298" s="216">
        <f>IF(N298="zákl. přenesená",J298,0)</f>
        <v>0</v>
      </c>
      <c r="BH298" s="216">
        <f>IF(N298="sníž. přenesená",J298,0)</f>
        <v>0</v>
      </c>
      <c r="BI298" s="216">
        <f>IF(N298="nulová",J298,0)</f>
        <v>0</v>
      </c>
      <c r="BJ298" s="17" t="s">
        <v>85</v>
      </c>
      <c r="BK298" s="216">
        <f>ROUND(I298*H298,2)</f>
        <v>0</v>
      </c>
      <c r="BL298" s="17" t="s">
        <v>156</v>
      </c>
      <c r="BM298" s="215" t="s">
        <v>329</v>
      </c>
    </row>
    <row r="299" spans="1:65" s="2" customFormat="1" ht="58.5">
      <c r="A299" s="34"/>
      <c r="B299" s="35"/>
      <c r="C299" s="36"/>
      <c r="D299" s="217" t="s">
        <v>158</v>
      </c>
      <c r="E299" s="36"/>
      <c r="F299" s="218" t="s">
        <v>330</v>
      </c>
      <c r="G299" s="36"/>
      <c r="H299" s="36"/>
      <c r="I299" s="116"/>
      <c r="J299" s="36"/>
      <c r="K299" s="36"/>
      <c r="L299" s="39"/>
      <c r="M299" s="219"/>
      <c r="N299" s="220"/>
      <c r="O299" s="71"/>
      <c r="P299" s="71"/>
      <c r="Q299" s="71"/>
      <c r="R299" s="71"/>
      <c r="S299" s="71"/>
      <c r="T299" s="72"/>
      <c r="U299" s="34"/>
      <c r="V299" s="34"/>
      <c r="W299" s="34"/>
      <c r="X299" s="34"/>
      <c r="Y299" s="34"/>
      <c r="Z299" s="34"/>
      <c r="AA299" s="34"/>
      <c r="AB299" s="34"/>
      <c r="AC299" s="34"/>
      <c r="AD299" s="34"/>
      <c r="AE299" s="34"/>
      <c r="AT299" s="17" t="s">
        <v>158</v>
      </c>
      <c r="AU299" s="17" t="s">
        <v>87</v>
      </c>
    </row>
    <row r="300" spans="1:65" s="13" customFormat="1">
      <c r="B300" s="221"/>
      <c r="C300" s="222"/>
      <c r="D300" s="217" t="s">
        <v>159</v>
      </c>
      <c r="E300" s="223" t="s">
        <v>1</v>
      </c>
      <c r="F300" s="224" t="s">
        <v>200</v>
      </c>
      <c r="G300" s="222"/>
      <c r="H300" s="223" t="s">
        <v>1</v>
      </c>
      <c r="I300" s="225"/>
      <c r="J300" s="222"/>
      <c r="K300" s="222"/>
      <c r="L300" s="226"/>
      <c r="M300" s="227"/>
      <c r="N300" s="228"/>
      <c r="O300" s="228"/>
      <c r="P300" s="228"/>
      <c r="Q300" s="228"/>
      <c r="R300" s="228"/>
      <c r="S300" s="228"/>
      <c r="T300" s="229"/>
      <c r="AT300" s="230" t="s">
        <v>159</v>
      </c>
      <c r="AU300" s="230" t="s">
        <v>87</v>
      </c>
      <c r="AV300" s="13" t="s">
        <v>85</v>
      </c>
      <c r="AW300" s="13" t="s">
        <v>33</v>
      </c>
      <c r="AX300" s="13" t="s">
        <v>77</v>
      </c>
      <c r="AY300" s="230" t="s">
        <v>149</v>
      </c>
    </row>
    <row r="301" spans="1:65" s="14" customFormat="1">
      <c r="B301" s="231"/>
      <c r="C301" s="232"/>
      <c r="D301" s="217" t="s">
        <v>159</v>
      </c>
      <c r="E301" s="233" t="s">
        <v>1</v>
      </c>
      <c r="F301" s="234" t="s">
        <v>325</v>
      </c>
      <c r="G301" s="232"/>
      <c r="H301" s="235">
        <v>1.2999999999999999E-2</v>
      </c>
      <c r="I301" s="236"/>
      <c r="J301" s="232"/>
      <c r="K301" s="232"/>
      <c r="L301" s="237"/>
      <c r="M301" s="238"/>
      <c r="N301" s="239"/>
      <c r="O301" s="239"/>
      <c r="P301" s="239"/>
      <c r="Q301" s="239"/>
      <c r="R301" s="239"/>
      <c r="S301" s="239"/>
      <c r="T301" s="240"/>
      <c r="AT301" s="241" t="s">
        <v>159</v>
      </c>
      <c r="AU301" s="241" t="s">
        <v>87</v>
      </c>
      <c r="AV301" s="14" t="s">
        <v>87</v>
      </c>
      <c r="AW301" s="14" t="s">
        <v>33</v>
      </c>
      <c r="AX301" s="14" t="s">
        <v>85</v>
      </c>
      <c r="AY301" s="241" t="s">
        <v>149</v>
      </c>
    </row>
    <row r="302" spans="1:65" s="2" customFormat="1" ht="21.75" customHeight="1">
      <c r="A302" s="34"/>
      <c r="B302" s="35"/>
      <c r="C302" s="204" t="s">
        <v>331</v>
      </c>
      <c r="D302" s="204" t="s">
        <v>151</v>
      </c>
      <c r="E302" s="205" t="s">
        <v>332</v>
      </c>
      <c r="F302" s="206" t="s">
        <v>333</v>
      </c>
      <c r="G302" s="207" t="s">
        <v>154</v>
      </c>
      <c r="H302" s="208">
        <v>39.5</v>
      </c>
      <c r="I302" s="209"/>
      <c r="J302" s="210">
        <f>ROUND(I302*H302,2)</f>
        <v>0</v>
      </c>
      <c r="K302" s="206" t="s">
        <v>155</v>
      </c>
      <c r="L302" s="39"/>
      <c r="M302" s="211" t="s">
        <v>1</v>
      </c>
      <c r="N302" s="212" t="s">
        <v>42</v>
      </c>
      <c r="O302" s="71"/>
      <c r="P302" s="213">
        <f>O302*H302</f>
        <v>0</v>
      </c>
      <c r="Q302" s="213">
        <v>0</v>
      </c>
      <c r="R302" s="213">
        <f>Q302*H302</f>
        <v>0</v>
      </c>
      <c r="S302" s="213">
        <v>0</v>
      </c>
      <c r="T302" s="214">
        <f>S302*H302</f>
        <v>0</v>
      </c>
      <c r="U302" s="34"/>
      <c r="V302" s="34"/>
      <c r="W302" s="34"/>
      <c r="X302" s="34"/>
      <c r="Y302" s="34"/>
      <c r="Z302" s="34"/>
      <c r="AA302" s="34"/>
      <c r="AB302" s="34"/>
      <c r="AC302" s="34"/>
      <c r="AD302" s="34"/>
      <c r="AE302" s="34"/>
      <c r="AR302" s="215" t="s">
        <v>156</v>
      </c>
      <c r="AT302" s="215" t="s">
        <v>151</v>
      </c>
      <c r="AU302" s="215" t="s">
        <v>87</v>
      </c>
      <c r="AY302" s="17" t="s">
        <v>149</v>
      </c>
      <c r="BE302" s="216">
        <f>IF(N302="základní",J302,0)</f>
        <v>0</v>
      </c>
      <c r="BF302" s="216">
        <f>IF(N302="snížená",J302,0)</f>
        <v>0</v>
      </c>
      <c r="BG302" s="216">
        <f>IF(N302="zákl. přenesená",J302,0)</f>
        <v>0</v>
      </c>
      <c r="BH302" s="216">
        <f>IF(N302="sníž. přenesená",J302,0)</f>
        <v>0</v>
      </c>
      <c r="BI302" s="216">
        <f>IF(N302="nulová",J302,0)</f>
        <v>0</v>
      </c>
      <c r="BJ302" s="17" t="s">
        <v>85</v>
      </c>
      <c r="BK302" s="216">
        <f>ROUND(I302*H302,2)</f>
        <v>0</v>
      </c>
      <c r="BL302" s="17" t="s">
        <v>156</v>
      </c>
      <c r="BM302" s="215" t="s">
        <v>334</v>
      </c>
    </row>
    <row r="303" spans="1:65" s="2" customFormat="1" ht="58.5">
      <c r="A303" s="34"/>
      <c r="B303" s="35"/>
      <c r="C303" s="36"/>
      <c r="D303" s="217" t="s">
        <v>158</v>
      </c>
      <c r="E303" s="36"/>
      <c r="F303" s="218" t="s">
        <v>335</v>
      </c>
      <c r="G303" s="36"/>
      <c r="H303" s="36"/>
      <c r="I303" s="116"/>
      <c r="J303" s="36"/>
      <c r="K303" s="36"/>
      <c r="L303" s="39"/>
      <c r="M303" s="219"/>
      <c r="N303" s="220"/>
      <c r="O303" s="71"/>
      <c r="P303" s="71"/>
      <c r="Q303" s="71"/>
      <c r="R303" s="71"/>
      <c r="S303" s="71"/>
      <c r="T303" s="72"/>
      <c r="U303" s="34"/>
      <c r="V303" s="34"/>
      <c r="W303" s="34"/>
      <c r="X303" s="34"/>
      <c r="Y303" s="34"/>
      <c r="Z303" s="34"/>
      <c r="AA303" s="34"/>
      <c r="AB303" s="34"/>
      <c r="AC303" s="34"/>
      <c r="AD303" s="34"/>
      <c r="AE303" s="34"/>
      <c r="AT303" s="17" t="s">
        <v>158</v>
      </c>
      <c r="AU303" s="17" t="s">
        <v>87</v>
      </c>
    </row>
    <row r="304" spans="1:65" s="2" customFormat="1" ht="19.5">
      <c r="A304" s="34"/>
      <c r="B304" s="35"/>
      <c r="C304" s="36"/>
      <c r="D304" s="217" t="s">
        <v>241</v>
      </c>
      <c r="E304" s="36"/>
      <c r="F304" s="253" t="s">
        <v>336</v>
      </c>
      <c r="G304" s="36"/>
      <c r="H304" s="36"/>
      <c r="I304" s="116"/>
      <c r="J304" s="36"/>
      <c r="K304" s="36"/>
      <c r="L304" s="39"/>
      <c r="M304" s="219"/>
      <c r="N304" s="220"/>
      <c r="O304" s="71"/>
      <c r="P304" s="71"/>
      <c r="Q304" s="71"/>
      <c r="R304" s="71"/>
      <c r="S304" s="71"/>
      <c r="T304" s="72"/>
      <c r="U304" s="34"/>
      <c r="V304" s="34"/>
      <c r="W304" s="34"/>
      <c r="X304" s="34"/>
      <c r="Y304" s="34"/>
      <c r="Z304" s="34"/>
      <c r="AA304" s="34"/>
      <c r="AB304" s="34"/>
      <c r="AC304" s="34"/>
      <c r="AD304" s="34"/>
      <c r="AE304" s="34"/>
      <c r="AT304" s="17" t="s">
        <v>241</v>
      </c>
      <c r="AU304" s="17" t="s">
        <v>87</v>
      </c>
    </row>
    <row r="305" spans="1:65" s="13" customFormat="1">
      <c r="B305" s="221"/>
      <c r="C305" s="222"/>
      <c r="D305" s="217" t="s">
        <v>159</v>
      </c>
      <c r="E305" s="223" t="s">
        <v>1</v>
      </c>
      <c r="F305" s="224" t="s">
        <v>160</v>
      </c>
      <c r="G305" s="222"/>
      <c r="H305" s="223" t="s">
        <v>1</v>
      </c>
      <c r="I305" s="225"/>
      <c r="J305" s="222"/>
      <c r="K305" s="222"/>
      <c r="L305" s="226"/>
      <c r="M305" s="227"/>
      <c r="N305" s="228"/>
      <c r="O305" s="228"/>
      <c r="P305" s="228"/>
      <c r="Q305" s="228"/>
      <c r="R305" s="228"/>
      <c r="S305" s="228"/>
      <c r="T305" s="229"/>
      <c r="AT305" s="230" t="s">
        <v>159</v>
      </c>
      <c r="AU305" s="230" t="s">
        <v>87</v>
      </c>
      <c r="AV305" s="13" t="s">
        <v>85</v>
      </c>
      <c r="AW305" s="13" t="s">
        <v>33</v>
      </c>
      <c r="AX305" s="13" t="s">
        <v>77</v>
      </c>
      <c r="AY305" s="230" t="s">
        <v>149</v>
      </c>
    </row>
    <row r="306" spans="1:65" s="14" customFormat="1">
      <c r="B306" s="231"/>
      <c r="C306" s="232"/>
      <c r="D306" s="217" t="s">
        <v>159</v>
      </c>
      <c r="E306" s="233" t="s">
        <v>1</v>
      </c>
      <c r="F306" s="234" t="s">
        <v>337</v>
      </c>
      <c r="G306" s="232"/>
      <c r="H306" s="235">
        <v>7</v>
      </c>
      <c r="I306" s="236"/>
      <c r="J306" s="232"/>
      <c r="K306" s="232"/>
      <c r="L306" s="237"/>
      <c r="M306" s="238"/>
      <c r="N306" s="239"/>
      <c r="O306" s="239"/>
      <c r="P306" s="239"/>
      <c r="Q306" s="239"/>
      <c r="R306" s="239"/>
      <c r="S306" s="239"/>
      <c r="T306" s="240"/>
      <c r="AT306" s="241" t="s">
        <v>159</v>
      </c>
      <c r="AU306" s="241" t="s">
        <v>87</v>
      </c>
      <c r="AV306" s="14" t="s">
        <v>87</v>
      </c>
      <c r="AW306" s="14" t="s">
        <v>33</v>
      </c>
      <c r="AX306" s="14" t="s">
        <v>77</v>
      </c>
      <c r="AY306" s="241" t="s">
        <v>149</v>
      </c>
    </row>
    <row r="307" spans="1:65" s="13" customFormat="1">
      <c r="B307" s="221"/>
      <c r="C307" s="222"/>
      <c r="D307" s="217" t="s">
        <v>159</v>
      </c>
      <c r="E307" s="223" t="s">
        <v>1</v>
      </c>
      <c r="F307" s="224" t="s">
        <v>207</v>
      </c>
      <c r="G307" s="222"/>
      <c r="H307" s="223" t="s">
        <v>1</v>
      </c>
      <c r="I307" s="225"/>
      <c r="J307" s="222"/>
      <c r="K307" s="222"/>
      <c r="L307" s="226"/>
      <c r="M307" s="227"/>
      <c r="N307" s="228"/>
      <c r="O307" s="228"/>
      <c r="P307" s="228"/>
      <c r="Q307" s="228"/>
      <c r="R307" s="228"/>
      <c r="S307" s="228"/>
      <c r="T307" s="229"/>
      <c r="AT307" s="230" t="s">
        <v>159</v>
      </c>
      <c r="AU307" s="230" t="s">
        <v>87</v>
      </c>
      <c r="AV307" s="13" t="s">
        <v>85</v>
      </c>
      <c r="AW307" s="13" t="s">
        <v>33</v>
      </c>
      <c r="AX307" s="13" t="s">
        <v>77</v>
      </c>
      <c r="AY307" s="230" t="s">
        <v>149</v>
      </c>
    </row>
    <row r="308" spans="1:65" s="14" customFormat="1">
      <c r="B308" s="231"/>
      <c r="C308" s="232"/>
      <c r="D308" s="217" t="s">
        <v>159</v>
      </c>
      <c r="E308" s="233" t="s">
        <v>1</v>
      </c>
      <c r="F308" s="234" t="s">
        <v>338</v>
      </c>
      <c r="G308" s="232"/>
      <c r="H308" s="235">
        <v>8</v>
      </c>
      <c r="I308" s="236"/>
      <c r="J308" s="232"/>
      <c r="K308" s="232"/>
      <c r="L308" s="237"/>
      <c r="M308" s="238"/>
      <c r="N308" s="239"/>
      <c r="O308" s="239"/>
      <c r="P308" s="239"/>
      <c r="Q308" s="239"/>
      <c r="R308" s="239"/>
      <c r="S308" s="239"/>
      <c r="T308" s="240"/>
      <c r="AT308" s="241" t="s">
        <v>159</v>
      </c>
      <c r="AU308" s="241" t="s">
        <v>87</v>
      </c>
      <c r="AV308" s="14" t="s">
        <v>87</v>
      </c>
      <c r="AW308" s="14" t="s">
        <v>33</v>
      </c>
      <c r="AX308" s="14" t="s">
        <v>77</v>
      </c>
      <c r="AY308" s="241" t="s">
        <v>149</v>
      </c>
    </row>
    <row r="309" spans="1:65" s="13" customFormat="1">
      <c r="B309" s="221"/>
      <c r="C309" s="222"/>
      <c r="D309" s="217" t="s">
        <v>159</v>
      </c>
      <c r="E309" s="223" t="s">
        <v>1</v>
      </c>
      <c r="F309" s="224" t="s">
        <v>221</v>
      </c>
      <c r="G309" s="222"/>
      <c r="H309" s="223" t="s">
        <v>1</v>
      </c>
      <c r="I309" s="225"/>
      <c r="J309" s="222"/>
      <c r="K309" s="222"/>
      <c r="L309" s="226"/>
      <c r="M309" s="227"/>
      <c r="N309" s="228"/>
      <c r="O309" s="228"/>
      <c r="P309" s="228"/>
      <c r="Q309" s="228"/>
      <c r="R309" s="228"/>
      <c r="S309" s="228"/>
      <c r="T309" s="229"/>
      <c r="AT309" s="230" t="s">
        <v>159</v>
      </c>
      <c r="AU309" s="230" t="s">
        <v>87</v>
      </c>
      <c r="AV309" s="13" t="s">
        <v>85</v>
      </c>
      <c r="AW309" s="13" t="s">
        <v>33</v>
      </c>
      <c r="AX309" s="13" t="s">
        <v>77</v>
      </c>
      <c r="AY309" s="230" t="s">
        <v>149</v>
      </c>
    </row>
    <row r="310" spans="1:65" s="14" customFormat="1">
      <c r="B310" s="231"/>
      <c r="C310" s="232"/>
      <c r="D310" s="217" t="s">
        <v>159</v>
      </c>
      <c r="E310" s="233" t="s">
        <v>1</v>
      </c>
      <c r="F310" s="234" t="s">
        <v>337</v>
      </c>
      <c r="G310" s="232"/>
      <c r="H310" s="235">
        <v>7</v>
      </c>
      <c r="I310" s="236"/>
      <c r="J310" s="232"/>
      <c r="K310" s="232"/>
      <c r="L310" s="237"/>
      <c r="M310" s="238"/>
      <c r="N310" s="239"/>
      <c r="O310" s="239"/>
      <c r="P310" s="239"/>
      <c r="Q310" s="239"/>
      <c r="R310" s="239"/>
      <c r="S310" s="239"/>
      <c r="T310" s="240"/>
      <c r="AT310" s="241" t="s">
        <v>159</v>
      </c>
      <c r="AU310" s="241" t="s">
        <v>87</v>
      </c>
      <c r="AV310" s="14" t="s">
        <v>87</v>
      </c>
      <c r="AW310" s="14" t="s">
        <v>33</v>
      </c>
      <c r="AX310" s="14" t="s">
        <v>77</v>
      </c>
      <c r="AY310" s="241" t="s">
        <v>149</v>
      </c>
    </row>
    <row r="311" spans="1:65" s="13" customFormat="1">
      <c r="B311" s="221"/>
      <c r="C311" s="222"/>
      <c r="D311" s="217" t="s">
        <v>159</v>
      </c>
      <c r="E311" s="223" t="s">
        <v>1</v>
      </c>
      <c r="F311" s="224" t="s">
        <v>209</v>
      </c>
      <c r="G311" s="222"/>
      <c r="H311" s="223" t="s">
        <v>1</v>
      </c>
      <c r="I311" s="225"/>
      <c r="J311" s="222"/>
      <c r="K311" s="222"/>
      <c r="L311" s="226"/>
      <c r="M311" s="227"/>
      <c r="N311" s="228"/>
      <c r="O311" s="228"/>
      <c r="P311" s="228"/>
      <c r="Q311" s="228"/>
      <c r="R311" s="228"/>
      <c r="S311" s="228"/>
      <c r="T311" s="229"/>
      <c r="AT311" s="230" t="s">
        <v>159</v>
      </c>
      <c r="AU311" s="230" t="s">
        <v>87</v>
      </c>
      <c r="AV311" s="13" t="s">
        <v>85</v>
      </c>
      <c r="AW311" s="13" t="s">
        <v>33</v>
      </c>
      <c r="AX311" s="13" t="s">
        <v>77</v>
      </c>
      <c r="AY311" s="230" t="s">
        <v>149</v>
      </c>
    </row>
    <row r="312" spans="1:65" s="14" customFormat="1">
      <c r="B312" s="231"/>
      <c r="C312" s="232"/>
      <c r="D312" s="217" t="s">
        <v>159</v>
      </c>
      <c r="E312" s="233" t="s">
        <v>1</v>
      </c>
      <c r="F312" s="234" t="s">
        <v>337</v>
      </c>
      <c r="G312" s="232"/>
      <c r="H312" s="235">
        <v>7</v>
      </c>
      <c r="I312" s="236"/>
      <c r="J312" s="232"/>
      <c r="K312" s="232"/>
      <c r="L312" s="237"/>
      <c r="M312" s="238"/>
      <c r="N312" s="239"/>
      <c r="O312" s="239"/>
      <c r="P312" s="239"/>
      <c r="Q312" s="239"/>
      <c r="R312" s="239"/>
      <c r="S312" s="239"/>
      <c r="T312" s="240"/>
      <c r="AT312" s="241" t="s">
        <v>159</v>
      </c>
      <c r="AU312" s="241" t="s">
        <v>87</v>
      </c>
      <c r="AV312" s="14" t="s">
        <v>87</v>
      </c>
      <c r="AW312" s="14" t="s">
        <v>33</v>
      </c>
      <c r="AX312" s="14" t="s">
        <v>77</v>
      </c>
      <c r="AY312" s="241" t="s">
        <v>149</v>
      </c>
    </row>
    <row r="313" spans="1:65" s="13" customFormat="1">
      <c r="B313" s="221"/>
      <c r="C313" s="222"/>
      <c r="D313" s="217" t="s">
        <v>159</v>
      </c>
      <c r="E313" s="223" t="s">
        <v>1</v>
      </c>
      <c r="F313" s="224" t="s">
        <v>211</v>
      </c>
      <c r="G313" s="222"/>
      <c r="H313" s="223" t="s">
        <v>1</v>
      </c>
      <c r="I313" s="225"/>
      <c r="J313" s="222"/>
      <c r="K313" s="222"/>
      <c r="L313" s="226"/>
      <c r="M313" s="227"/>
      <c r="N313" s="228"/>
      <c r="O313" s="228"/>
      <c r="P313" s="228"/>
      <c r="Q313" s="228"/>
      <c r="R313" s="228"/>
      <c r="S313" s="228"/>
      <c r="T313" s="229"/>
      <c r="AT313" s="230" t="s">
        <v>159</v>
      </c>
      <c r="AU313" s="230" t="s">
        <v>87</v>
      </c>
      <c r="AV313" s="13" t="s">
        <v>85</v>
      </c>
      <c r="AW313" s="13" t="s">
        <v>33</v>
      </c>
      <c r="AX313" s="13" t="s">
        <v>77</v>
      </c>
      <c r="AY313" s="230" t="s">
        <v>149</v>
      </c>
    </row>
    <row r="314" spans="1:65" s="14" customFormat="1">
      <c r="B314" s="231"/>
      <c r="C314" s="232"/>
      <c r="D314" s="217" t="s">
        <v>159</v>
      </c>
      <c r="E314" s="233" t="s">
        <v>1</v>
      </c>
      <c r="F314" s="234" t="s">
        <v>339</v>
      </c>
      <c r="G314" s="232"/>
      <c r="H314" s="235">
        <v>3.5</v>
      </c>
      <c r="I314" s="236"/>
      <c r="J314" s="232"/>
      <c r="K314" s="232"/>
      <c r="L314" s="237"/>
      <c r="M314" s="238"/>
      <c r="N314" s="239"/>
      <c r="O314" s="239"/>
      <c r="P314" s="239"/>
      <c r="Q314" s="239"/>
      <c r="R314" s="239"/>
      <c r="S314" s="239"/>
      <c r="T314" s="240"/>
      <c r="AT314" s="241" t="s">
        <v>159</v>
      </c>
      <c r="AU314" s="241" t="s">
        <v>87</v>
      </c>
      <c r="AV314" s="14" t="s">
        <v>87</v>
      </c>
      <c r="AW314" s="14" t="s">
        <v>33</v>
      </c>
      <c r="AX314" s="14" t="s">
        <v>77</v>
      </c>
      <c r="AY314" s="241" t="s">
        <v>149</v>
      </c>
    </row>
    <row r="315" spans="1:65" s="13" customFormat="1">
      <c r="B315" s="221"/>
      <c r="C315" s="222"/>
      <c r="D315" s="217" t="s">
        <v>159</v>
      </c>
      <c r="E315" s="223" t="s">
        <v>1</v>
      </c>
      <c r="F315" s="224" t="s">
        <v>266</v>
      </c>
      <c r="G315" s="222"/>
      <c r="H315" s="223" t="s">
        <v>1</v>
      </c>
      <c r="I315" s="225"/>
      <c r="J315" s="222"/>
      <c r="K315" s="222"/>
      <c r="L315" s="226"/>
      <c r="M315" s="227"/>
      <c r="N315" s="228"/>
      <c r="O315" s="228"/>
      <c r="P315" s="228"/>
      <c r="Q315" s="228"/>
      <c r="R315" s="228"/>
      <c r="S315" s="228"/>
      <c r="T315" s="229"/>
      <c r="AT315" s="230" t="s">
        <v>159</v>
      </c>
      <c r="AU315" s="230" t="s">
        <v>87</v>
      </c>
      <c r="AV315" s="13" t="s">
        <v>85</v>
      </c>
      <c r="AW315" s="13" t="s">
        <v>33</v>
      </c>
      <c r="AX315" s="13" t="s">
        <v>77</v>
      </c>
      <c r="AY315" s="230" t="s">
        <v>149</v>
      </c>
    </row>
    <row r="316" spans="1:65" s="14" customFormat="1">
      <c r="B316" s="231"/>
      <c r="C316" s="232"/>
      <c r="D316" s="217" t="s">
        <v>159</v>
      </c>
      <c r="E316" s="233" t="s">
        <v>1</v>
      </c>
      <c r="F316" s="234" t="s">
        <v>337</v>
      </c>
      <c r="G316" s="232"/>
      <c r="H316" s="235">
        <v>7</v>
      </c>
      <c r="I316" s="236"/>
      <c r="J316" s="232"/>
      <c r="K316" s="232"/>
      <c r="L316" s="237"/>
      <c r="M316" s="238"/>
      <c r="N316" s="239"/>
      <c r="O316" s="239"/>
      <c r="P316" s="239"/>
      <c r="Q316" s="239"/>
      <c r="R316" s="239"/>
      <c r="S316" s="239"/>
      <c r="T316" s="240"/>
      <c r="AT316" s="241" t="s">
        <v>159</v>
      </c>
      <c r="AU316" s="241" t="s">
        <v>87</v>
      </c>
      <c r="AV316" s="14" t="s">
        <v>87</v>
      </c>
      <c r="AW316" s="14" t="s">
        <v>33</v>
      </c>
      <c r="AX316" s="14" t="s">
        <v>77</v>
      </c>
      <c r="AY316" s="241" t="s">
        <v>149</v>
      </c>
    </row>
    <row r="317" spans="1:65" s="15" customFormat="1">
      <c r="B317" s="242"/>
      <c r="C317" s="243"/>
      <c r="D317" s="217" t="s">
        <v>159</v>
      </c>
      <c r="E317" s="244" t="s">
        <v>1</v>
      </c>
      <c r="F317" s="245" t="s">
        <v>215</v>
      </c>
      <c r="G317" s="243"/>
      <c r="H317" s="246">
        <v>39.5</v>
      </c>
      <c r="I317" s="247"/>
      <c r="J317" s="243"/>
      <c r="K317" s="243"/>
      <c r="L317" s="248"/>
      <c r="M317" s="249"/>
      <c r="N317" s="250"/>
      <c r="O317" s="250"/>
      <c r="P317" s="250"/>
      <c r="Q317" s="250"/>
      <c r="R317" s="250"/>
      <c r="S317" s="250"/>
      <c r="T317" s="251"/>
      <c r="AT317" s="252" t="s">
        <v>159</v>
      </c>
      <c r="AU317" s="252" t="s">
        <v>87</v>
      </c>
      <c r="AV317" s="15" t="s">
        <v>156</v>
      </c>
      <c r="AW317" s="15" t="s">
        <v>33</v>
      </c>
      <c r="AX317" s="15" t="s">
        <v>85</v>
      </c>
      <c r="AY317" s="252" t="s">
        <v>149</v>
      </c>
    </row>
    <row r="318" spans="1:65" s="2" customFormat="1" ht="21.75" customHeight="1">
      <c r="A318" s="34"/>
      <c r="B318" s="35"/>
      <c r="C318" s="204" t="s">
        <v>265</v>
      </c>
      <c r="D318" s="204" t="s">
        <v>151</v>
      </c>
      <c r="E318" s="205" t="s">
        <v>340</v>
      </c>
      <c r="F318" s="206" t="s">
        <v>341</v>
      </c>
      <c r="G318" s="207" t="s">
        <v>154</v>
      </c>
      <c r="H318" s="208">
        <v>150.1</v>
      </c>
      <c r="I318" s="209"/>
      <c r="J318" s="210">
        <f>ROUND(I318*H318,2)</f>
        <v>0</v>
      </c>
      <c r="K318" s="206" t="s">
        <v>155</v>
      </c>
      <c r="L318" s="39"/>
      <c r="M318" s="211" t="s">
        <v>1</v>
      </c>
      <c r="N318" s="212" t="s">
        <v>42</v>
      </c>
      <c r="O318" s="71"/>
      <c r="P318" s="213">
        <f>O318*H318</f>
        <v>0</v>
      </c>
      <c r="Q318" s="213">
        <v>0</v>
      </c>
      <c r="R318" s="213">
        <f>Q318*H318</f>
        <v>0</v>
      </c>
      <c r="S318" s="213">
        <v>0</v>
      </c>
      <c r="T318" s="214">
        <f>S318*H318</f>
        <v>0</v>
      </c>
      <c r="U318" s="34"/>
      <c r="V318" s="34"/>
      <c r="W318" s="34"/>
      <c r="X318" s="34"/>
      <c r="Y318" s="34"/>
      <c r="Z318" s="34"/>
      <c r="AA318" s="34"/>
      <c r="AB318" s="34"/>
      <c r="AC318" s="34"/>
      <c r="AD318" s="34"/>
      <c r="AE318" s="34"/>
      <c r="AR318" s="215" t="s">
        <v>156</v>
      </c>
      <c r="AT318" s="215" t="s">
        <v>151</v>
      </c>
      <c r="AU318" s="215" t="s">
        <v>87</v>
      </c>
      <c r="AY318" s="17" t="s">
        <v>149</v>
      </c>
      <c r="BE318" s="216">
        <f>IF(N318="základní",J318,0)</f>
        <v>0</v>
      </c>
      <c r="BF318" s="216">
        <f>IF(N318="snížená",J318,0)</f>
        <v>0</v>
      </c>
      <c r="BG318" s="216">
        <f>IF(N318="zákl. přenesená",J318,0)</f>
        <v>0</v>
      </c>
      <c r="BH318" s="216">
        <f>IF(N318="sníž. přenesená",J318,0)</f>
        <v>0</v>
      </c>
      <c r="BI318" s="216">
        <f>IF(N318="nulová",J318,0)</f>
        <v>0</v>
      </c>
      <c r="BJ318" s="17" t="s">
        <v>85</v>
      </c>
      <c r="BK318" s="216">
        <f>ROUND(I318*H318,2)</f>
        <v>0</v>
      </c>
      <c r="BL318" s="17" t="s">
        <v>156</v>
      </c>
      <c r="BM318" s="215" t="s">
        <v>342</v>
      </c>
    </row>
    <row r="319" spans="1:65" s="2" customFormat="1" ht="68.25">
      <c r="A319" s="34"/>
      <c r="B319" s="35"/>
      <c r="C319" s="36"/>
      <c r="D319" s="217" t="s">
        <v>158</v>
      </c>
      <c r="E319" s="36"/>
      <c r="F319" s="218" t="s">
        <v>343</v>
      </c>
      <c r="G319" s="36"/>
      <c r="H319" s="36"/>
      <c r="I319" s="116"/>
      <c r="J319" s="36"/>
      <c r="K319" s="36"/>
      <c r="L319" s="39"/>
      <c r="M319" s="219"/>
      <c r="N319" s="220"/>
      <c r="O319" s="71"/>
      <c r="P319" s="71"/>
      <c r="Q319" s="71"/>
      <c r="R319" s="71"/>
      <c r="S319" s="71"/>
      <c r="T319" s="72"/>
      <c r="U319" s="34"/>
      <c r="V319" s="34"/>
      <c r="W319" s="34"/>
      <c r="X319" s="34"/>
      <c r="Y319" s="34"/>
      <c r="Z319" s="34"/>
      <c r="AA319" s="34"/>
      <c r="AB319" s="34"/>
      <c r="AC319" s="34"/>
      <c r="AD319" s="34"/>
      <c r="AE319" s="34"/>
      <c r="AT319" s="17" t="s">
        <v>158</v>
      </c>
      <c r="AU319" s="17" t="s">
        <v>87</v>
      </c>
    </row>
    <row r="320" spans="1:65" s="2" customFormat="1" ht="19.5">
      <c r="A320" s="34"/>
      <c r="B320" s="35"/>
      <c r="C320" s="36"/>
      <c r="D320" s="217" t="s">
        <v>241</v>
      </c>
      <c r="E320" s="36"/>
      <c r="F320" s="253" t="s">
        <v>336</v>
      </c>
      <c r="G320" s="36"/>
      <c r="H320" s="36"/>
      <c r="I320" s="116"/>
      <c r="J320" s="36"/>
      <c r="K320" s="36"/>
      <c r="L320" s="39"/>
      <c r="M320" s="219"/>
      <c r="N320" s="220"/>
      <c r="O320" s="71"/>
      <c r="P320" s="71"/>
      <c r="Q320" s="71"/>
      <c r="R320" s="71"/>
      <c r="S320" s="71"/>
      <c r="T320" s="72"/>
      <c r="U320" s="34"/>
      <c r="V320" s="34"/>
      <c r="W320" s="34"/>
      <c r="X320" s="34"/>
      <c r="Y320" s="34"/>
      <c r="Z320" s="34"/>
      <c r="AA320" s="34"/>
      <c r="AB320" s="34"/>
      <c r="AC320" s="34"/>
      <c r="AD320" s="34"/>
      <c r="AE320" s="34"/>
      <c r="AT320" s="17" t="s">
        <v>241</v>
      </c>
      <c r="AU320" s="17" t="s">
        <v>87</v>
      </c>
    </row>
    <row r="321" spans="1:65" s="13" customFormat="1">
      <c r="B321" s="221"/>
      <c r="C321" s="222"/>
      <c r="D321" s="217" t="s">
        <v>159</v>
      </c>
      <c r="E321" s="223" t="s">
        <v>1</v>
      </c>
      <c r="F321" s="224" t="s">
        <v>207</v>
      </c>
      <c r="G321" s="222"/>
      <c r="H321" s="223" t="s">
        <v>1</v>
      </c>
      <c r="I321" s="225"/>
      <c r="J321" s="222"/>
      <c r="K321" s="222"/>
      <c r="L321" s="226"/>
      <c r="M321" s="227"/>
      <c r="N321" s="228"/>
      <c r="O321" s="228"/>
      <c r="P321" s="228"/>
      <c r="Q321" s="228"/>
      <c r="R321" s="228"/>
      <c r="S321" s="228"/>
      <c r="T321" s="229"/>
      <c r="AT321" s="230" t="s">
        <v>159</v>
      </c>
      <c r="AU321" s="230" t="s">
        <v>87</v>
      </c>
      <c r="AV321" s="13" t="s">
        <v>85</v>
      </c>
      <c r="AW321" s="13" t="s">
        <v>33</v>
      </c>
      <c r="AX321" s="13" t="s">
        <v>77</v>
      </c>
      <c r="AY321" s="230" t="s">
        <v>149</v>
      </c>
    </row>
    <row r="322" spans="1:65" s="14" customFormat="1">
      <c r="B322" s="231"/>
      <c r="C322" s="232"/>
      <c r="D322" s="217" t="s">
        <v>159</v>
      </c>
      <c r="E322" s="233" t="s">
        <v>1</v>
      </c>
      <c r="F322" s="234" t="s">
        <v>344</v>
      </c>
      <c r="G322" s="232"/>
      <c r="H322" s="235">
        <v>26</v>
      </c>
      <c r="I322" s="236"/>
      <c r="J322" s="232"/>
      <c r="K322" s="232"/>
      <c r="L322" s="237"/>
      <c r="M322" s="238"/>
      <c r="N322" s="239"/>
      <c r="O322" s="239"/>
      <c r="P322" s="239"/>
      <c r="Q322" s="239"/>
      <c r="R322" s="239"/>
      <c r="S322" s="239"/>
      <c r="T322" s="240"/>
      <c r="AT322" s="241" t="s">
        <v>159</v>
      </c>
      <c r="AU322" s="241" t="s">
        <v>87</v>
      </c>
      <c r="AV322" s="14" t="s">
        <v>87</v>
      </c>
      <c r="AW322" s="14" t="s">
        <v>33</v>
      </c>
      <c r="AX322" s="14" t="s">
        <v>77</v>
      </c>
      <c r="AY322" s="241" t="s">
        <v>149</v>
      </c>
    </row>
    <row r="323" spans="1:65" s="13" customFormat="1">
      <c r="B323" s="221"/>
      <c r="C323" s="222"/>
      <c r="D323" s="217" t="s">
        <v>159</v>
      </c>
      <c r="E323" s="223" t="s">
        <v>1</v>
      </c>
      <c r="F323" s="224" t="s">
        <v>221</v>
      </c>
      <c r="G323" s="222"/>
      <c r="H323" s="223" t="s">
        <v>1</v>
      </c>
      <c r="I323" s="225"/>
      <c r="J323" s="222"/>
      <c r="K323" s="222"/>
      <c r="L323" s="226"/>
      <c r="M323" s="227"/>
      <c r="N323" s="228"/>
      <c r="O323" s="228"/>
      <c r="P323" s="228"/>
      <c r="Q323" s="228"/>
      <c r="R323" s="228"/>
      <c r="S323" s="228"/>
      <c r="T323" s="229"/>
      <c r="AT323" s="230" t="s">
        <v>159</v>
      </c>
      <c r="AU323" s="230" t="s">
        <v>87</v>
      </c>
      <c r="AV323" s="13" t="s">
        <v>85</v>
      </c>
      <c r="AW323" s="13" t="s">
        <v>33</v>
      </c>
      <c r="AX323" s="13" t="s">
        <v>77</v>
      </c>
      <c r="AY323" s="230" t="s">
        <v>149</v>
      </c>
    </row>
    <row r="324" spans="1:65" s="14" customFormat="1">
      <c r="B324" s="231"/>
      <c r="C324" s="232"/>
      <c r="D324" s="217" t="s">
        <v>159</v>
      </c>
      <c r="E324" s="233" t="s">
        <v>1</v>
      </c>
      <c r="F324" s="234" t="s">
        <v>345</v>
      </c>
      <c r="G324" s="232"/>
      <c r="H324" s="235">
        <v>20.6</v>
      </c>
      <c r="I324" s="236"/>
      <c r="J324" s="232"/>
      <c r="K324" s="232"/>
      <c r="L324" s="237"/>
      <c r="M324" s="238"/>
      <c r="N324" s="239"/>
      <c r="O324" s="239"/>
      <c r="P324" s="239"/>
      <c r="Q324" s="239"/>
      <c r="R324" s="239"/>
      <c r="S324" s="239"/>
      <c r="T324" s="240"/>
      <c r="AT324" s="241" t="s">
        <v>159</v>
      </c>
      <c r="AU324" s="241" t="s">
        <v>87</v>
      </c>
      <c r="AV324" s="14" t="s">
        <v>87</v>
      </c>
      <c r="AW324" s="14" t="s">
        <v>33</v>
      </c>
      <c r="AX324" s="14" t="s">
        <v>77</v>
      </c>
      <c r="AY324" s="241" t="s">
        <v>149</v>
      </c>
    </row>
    <row r="325" spans="1:65" s="13" customFormat="1">
      <c r="B325" s="221"/>
      <c r="C325" s="222"/>
      <c r="D325" s="217" t="s">
        <v>159</v>
      </c>
      <c r="E325" s="223" t="s">
        <v>1</v>
      </c>
      <c r="F325" s="224" t="s">
        <v>209</v>
      </c>
      <c r="G325" s="222"/>
      <c r="H325" s="223" t="s">
        <v>1</v>
      </c>
      <c r="I325" s="225"/>
      <c r="J325" s="222"/>
      <c r="K325" s="222"/>
      <c r="L325" s="226"/>
      <c r="M325" s="227"/>
      <c r="N325" s="228"/>
      <c r="O325" s="228"/>
      <c r="P325" s="228"/>
      <c r="Q325" s="228"/>
      <c r="R325" s="228"/>
      <c r="S325" s="228"/>
      <c r="T325" s="229"/>
      <c r="AT325" s="230" t="s">
        <v>159</v>
      </c>
      <c r="AU325" s="230" t="s">
        <v>87</v>
      </c>
      <c r="AV325" s="13" t="s">
        <v>85</v>
      </c>
      <c r="AW325" s="13" t="s">
        <v>33</v>
      </c>
      <c r="AX325" s="13" t="s">
        <v>77</v>
      </c>
      <c r="AY325" s="230" t="s">
        <v>149</v>
      </c>
    </row>
    <row r="326" spans="1:65" s="14" customFormat="1">
      <c r="B326" s="231"/>
      <c r="C326" s="232"/>
      <c r="D326" s="217" t="s">
        <v>159</v>
      </c>
      <c r="E326" s="233" t="s">
        <v>1</v>
      </c>
      <c r="F326" s="234" t="s">
        <v>346</v>
      </c>
      <c r="G326" s="232"/>
      <c r="H326" s="235">
        <v>100</v>
      </c>
      <c r="I326" s="236"/>
      <c r="J326" s="232"/>
      <c r="K326" s="232"/>
      <c r="L326" s="237"/>
      <c r="M326" s="238"/>
      <c r="N326" s="239"/>
      <c r="O326" s="239"/>
      <c r="P326" s="239"/>
      <c r="Q326" s="239"/>
      <c r="R326" s="239"/>
      <c r="S326" s="239"/>
      <c r="T326" s="240"/>
      <c r="AT326" s="241" t="s">
        <v>159</v>
      </c>
      <c r="AU326" s="241" t="s">
        <v>87</v>
      </c>
      <c r="AV326" s="14" t="s">
        <v>87</v>
      </c>
      <c r="AW326" s="14" t="s">
        <v>33</v>
      </c>
      <c r="AX326" s="14" t="s">
        <v>77</v>
      </c>
      <c r="AY326" s="241" t="s">
        <v>149</v>
      </c>
    </row>
    <row r="327" spans="1:65" s="13" customFormat="1">
      <c r="B327" s="221"/>
      <c r="C327" s="222"/>
      <c r="D327" s="217" t="s">
        <v>159</v>
      </c>
      <c r="E327" s="223" t="s">
        <v>1</v>
      </c>
      <c r="F327" s="224" t="s">
        <v>211</v>
      </c>
      <c r="G327" s="222"/>
      <c r="H327" s="223" t="s">
        <v>1</v>
      </c>
      <c r="I327" s="225"/>
      <c r="J327" s="222"/>
      <c r="K327" s="222"/>
      <c r="L327" s="226"/>
      <c r="M327" s="227"/>
      <c r="N327" s="228"/>
      <c r="O327" s="228"/>
      <c r="P327" s="228"/>
      <c r="Q327" s="228"/>
      <c r="R327" s="228"/>
      <c r="S327" s="228"/>
      <c r="T327" s="229"/>
      <c r="AT327" s="230" t="s">
        <v>159</v>
      </c>
      <c r="AU327" s="230" t="s">
        <v>87</v>
      </c>
      <c r="AV327" s="13" t="s">
        <v>85</v>
      </c>
      <c r="AW327" s="13" t="s">
        <v>33</v>
      </c>
      <c r="AX327" s="13" t="s">
        <v>77</v>
      </c>
      <c r="AY327" s="230" t="s">
        <v>149</v>
      </c>
    </row>
    <row r="328" spans="1:65" s="14" customFormat="1">
      <c r="B328" s="231"/>
      <c r="C328" s="232"/>
      <c r="D328" s="217" t="s">
        <v>159</v>
      </c>
      <c r="E328" s="233" t="s">
        <v>1</v>
      </c>
      <c r="F328" s="234" t="s">
        <v>339</v>
      </c>
      <c r="G328" s="232"/>
      <c r="H328" s="235">
        <v>3.5</v>
      </c>
      <c r="I328" s="236"/>
      <c r="J328" s="232"/>
      <c r="K328" s="232"/>
      <c r="L328" s="237"/>
      <c r="M328" s="238"/>
      <c r="N328" s="239"/>
      <c r="O328" s="239"/>
      <c r="P328" s="239"/>
      <c r="Q328" s="239"/>
      <c r="R328" s="239"/>
      <c r="S328" s="239"/>
      <c r="T328" s="240"/>
      <c r="AT328" s="241" t="s">
        <v>159</v>
      </c>
      <c r="AU328" s="241" t="s">
        <v>87</v>
      </c>
      <c r="AV328" s="14" t="s">
        <v>87</v>
      </c>
      <c r="AW328" s="14" t="s">
        <v>33</v>
      </c>
      <c r="AX328" s="14" t="s">
        <v>77</v>
      </c>
      <c r="AY328" s="241" t="s">
        <v>149</v>
      </c>
    </row>
    <row r="329" spans="1:65" s="15" customFormat="1">
      <c r="B329" s="242"/>
      <c r="C329" s="243"/>
      <c r="D329" s="217" t="s">
        <v>159</v>
      </c>
      <c r="E329" s="244" t="s">
        <v>1</v>
      </c>
      <c r="F329" s="245" t="s">
        <v>215</v>
      </c>
      <c r="G329" s="243"/>
      <c r="H329" s="246">
        <v>150.1</v>
      </c>
      <c r="I329" s="247"/>
      <c r="J329" s="243"/>
      <c r="K329" s="243"/>
      <c r="L329" s="248"/>
      <c r="M329" s="249"/>
      <c r="N329" s="250"/>
      <c r="O329" s="250"/>
      <c r="P329" s="250"/>
      <c r="Q329" s="250"/>
      <c r="R329" s="250"/>
      <c r="S329" s="250"/>
      <c r="T329" s="251"/>
      <c r="AT329" s="252" t="s">
        <v>159</v>
      </c>
      <c r="AU329" s="252" t="s">
        <v>87</v>
      </c>
      <c r="AV329" s="15" t="s">
        <v>156</v>
      </c>
      <c r="AW329" s="15" t="s">
        <v>33</v>
      </c>
      <c r="AX329" s="15" t="s">
        <v>85</v>
      </c>
      <c r="AY329" s="252" t="s">
        <v>149</v>
      </c>
    </row>
    <row r="330" spans="1:65" s="2" customFormat="1" ht="21.75" customHeight="1">
      <c r="A330" s="34"/>
      <c r="B330" s="35"/>
      <c r="C330" s="204" t="s">
        <v>344</v>
      </c>
      <c r="D330" s="204" t="s">
        <v>151</v>
      </c>
      <c r="E330" s="205" t="s">
        <v>347</v>
      </c>
      <c r="F330" s="206" t="s">
        <v>348</v>
      </c>
      <c r="G330" s="207" t="s">
        <v>154</v>
      </c>
      <c r="H330" s="208">
        <v>200.6</v>
      </c>
      <c r="I330" s="209"/>
      <c r="J330" s="210">
        <f>ROUND(I330*H330,2)</f>
        <v>0</v>
      </c>
      <c r="K330" s="206" t="s">
        <v>155</v>
      </c>
      <c r="L330" s="39"/>
      <c r="M330" s="211" t="s">
        <v>1</v>
      </c>
      <c r="N330" s="212" t="s">
        <v>42</v>
      </c>
      <c r="O330" s="71"/>
      <c r="P330" s="213">
        <f>O330*H330</f>
        <v>0</v>
      </c>
      <c r="Q330" s="213">
        <v>0</v>
      </c>
      <c r="R330" s="213">
        <f>Q330*H330</f>
        <v>0</v>
      </c>
      <c r="S330" s="213">
        <v>0</v>
      </c>
      <c r="T330" s="214">
        <f>S330*H330</f>
        <v>0</v>
      </c>
      <c r="U330" s="34"/>
      <c r="V330" s="34"/>
      <c r="W330" s="34"/>
      <c r="X330" s="34"/>
      <c r="Y330" s="34"/>
      <c r="Z330" s="34"/>
      <c r="AA330" s="34"/>
      <c r="AB330" s="34"/>
      <c r="AC330" s="34"/>
      <c r="AD330" s="34"/>
      <c r="AE330" s="34"/>
      <c r="AR330" s="215" t="s">
        <v>156</v>
      </c>
      <c r="AT330" s="215" t="s">
        <v>151</v>
      </c>
      <c r="AU330" s="215" t="s">
        <v>87</v>
      </c>
      <c r="AY330" s="17" t="s">
        <v>149</v>
      </c>
      <c r="BE330" s="216">
        <f>IF(N330="základní",J330,0)</f>
        <v>0</v>
      </c>
      <c r="BF330" s="216">
        <f>IF(N330="snížená",J330,0)</f>
        <v>0</v>
      </c>
      <c r="BG330" s="216">
        <f>IF(N330="zákl. přenesená",J330,0)</f>
        <v>0</v>
      </c>
      <c r="BH330" s="216">
        <f>IF(N330="sníž. přenesená",J330,0)</f>
        <v>0</v>
      </c>
      <c r="BI330" s="216">
        <f>IF(N330="nulová",J330,0)</f>
        <v>0</v>
      </c>
      <c r="BJ330" s="17" t="s">
        <v>85</v>
      </c>
      <c r="BK330" s="216">
        <f>ROUND(I330*H330,2)</f>
        <v>0</v>
      </c>
      <c r="BL330" s="17" t="s">
        <v>156</v>
      </c>
      <c r="BM330" s="215" t="s">
        <v>349</v>
      </c>
    </row>
    <row r="331" spans="1:65" s="2" customFormat="1" ht="68.25">
      <c r="A331" s="34"/>
      <c r="B331" s="35"/>
      <c r="C331" s="36"/>
      <c r="D331" s="217" t="s">
        <v>158</v>
      </c>
      <c r="E331" s="36"/>
      <c r="F331" s="218" t="s">
        <v>350</v>
      </c>
      <c r="G331" s="36"/>
      <c r="H331" s="36"/>
      <c r="I331" s="116"/>
      <c r="J331" s="36"/>
      <c r="K331" s="36"/>
      <c r="L331" s="39"/>
      <c r="M331" s="219"/>
      <c r="N331" s="220"/>
      <c r="O331" s="71"/>
      <c r="P331" s="71"/>
      <c r="Q331" s="71"/>
      <c r="R331" s="71"/>
      <c r="S331" s="71"/>
      <c r="T331" s="72"/>
      <c r="U331" s="34"/>
      <c r="V331" s="34"/>
      <c r="W331" s="34"/>
      <c r="X331" s="34"/>
      <c r="Y331" s="34"/>
      <c r="Z331" s="34"/>
      <c r="AA331" s="34"/>
      <c r="AB331" s="34"/>
      <c r="AC331" s="34"/>
      <c r="AD331" s="34"/>
      <c r="AE331" s="34"/>
      <c r="AT331" s="17" t="s">
        <v>158</v>
      </c>
      <c r="AU331" s="17" t="s">
        <v>87</v>
      </c>
    </row>
    <row r="332" spans="1:65" s="2" customFormat="1" ht="19.5">
      <c r="A332" s="34"/>
      <c r="B332" s="35"/>
      <c r="C332" s="36"/>
      <c r="D332" s="217" t="s">
        <v>241</v>
      </c>
      <c r="E332" s="36"/>
      <c r="F332" s="253" t="s">
        <v>336</v>
      </c>
      <c r="G332" s="36"/>
      <c r="H332" s="36"/>
      <c r="I332" s="116"/>
      <c r="J332" s="36"/>
      <c r="K332" s="36"/>
      <c r="L332" s="39"/>
      <c r="M332" s="219"/>
      <c r="N332" s="220"/>
      <c r="O332" s="71"/>
      <c r="P332" s="71"/>
      <c r="Q332" s="71"/>
      <c r="R332" s="71"/>
      <c r="S332" s="71"/>
      <c r="T332" s="72"/>
      <c r="U332" s="34"/>
      <c r="V332" s="34"/>
      <c r="W332" s="34"/>
      <c r="X332" s="34"/>
      <c r="Y332" s="34"/>
      <c r="Z332" s="34"/>
      <c r="AA332" s="34"/>
      <c r="AB332" s="34"/>
      <c r="AC332" s="34"/>
      <c r="AD332" s="34"/>
      <c r="AE332" s="34"/>
      <c r="AT332" s="17" t="s">
        <v>241</v>
      </c>
      <c r="AU332" s="17" t="s">
        <v>87</v>
      </c>
    </row>
    <row r="333" spans="1:65" s="13" customFormat="1">
      <c r="B333" s="221"/>
      <c r="C333" s="222"/>
      <c r="D333" s="217" t="s">
        <v>159</v>
      </c>
      <c r="E333" s="223" t="s">
        <v>1</v>
      </c>
      <c r="F333" s="224" t="s">
        <v>351</v>
      </c>
      <c r="G333" s="222"/>
      <c r="H333" s="223" t="s">
        <v>1</v>
      </c>
      <c r="I333" s="225"/>
      <c r="J333" s="222"/>
      <c r="K333" s="222"/>
      <c r="L333" s="226"/>
      <c r="M333" s="227"/>
      <c r="N333" s="228"/>
      <c r="O333" s="228"/>
      <c r="P333" s="228"/>
      <c r="Q333" s="228"/>
      <c r="R333" s="228"/>
      <c r="S333" s="228"/>
      <c r="T333" s="229"/>
      <c r="AT333" s="230" t="s">
        <v>159</v>
      </c>
      <c r="AU333" s="230" t="s">
        <v>87</v>
      </c>
      <c r="AV333" s="13" t="s">
        <v>85</v>
      </c>
      <c r="AW333" s="13" t="s">
        <v>33</v>
      </c>
      <c r="AX333" s="13" t="s">
        <v>77</v>
      </c>
      <c r="AY333" s="230" t="s">
        <v>149</v>
      </c>
    </row>
    <row r="334" spans="1:65" s="14" customFormat="1">
      <c r="B334" s="231"/>
      <c r="C334" s="232"/>
      <c r="D334" s="217" t="s">
        <v>159</v>
      </c>
      <c r="E334" s="233" t="s">
        <v>1</v>
      </c>
      <c r="F334" s="234" t="s">
        <v>352</v>
      </c>
      <c r="G334" s="232"/>
      <c r="H334" s="235">
        <v>12.6</v>
      </c>
      <c r="I334" s="236"/>
      <c r="J334" s="232"/>
      <c r="K334" s="232"/>
      <c r="L334" s="237"/>
      <c r="M334" s="238"/>
      <c r="N334" s="239"/>
      <c r="O334" s="239"/>
      <c r="P334" s="239"/>
      <c r="Q334" s="239"/>
      <c r="R334" s="239"/>
      <c r="S334" s="239"/>
      <c r="T334" s="240"/>
      <c r="AT334" s="241" t="s">
        <v>159</v>
      </c>
      <c r="AU334" s="241" t="s">
        <v>87</v>
      </c>
      <c r="AV334" s="14" t="s">
        <v>87</v>
      </c>
      <c r="AW334" s="14" t="s">
        <v>33</v>
      </c>
      <c r="AX334" s="14" t="s">
        <v>77</v>
      </c>
      <c r="AY334" s="241" t="s">
        <v>149</v>
      </c>
    </row>
    <row r="335" spans="1:65" s="13" customFormat="1">
      <c r="B335" s="221"/>
      <c r="C335" s="222"/>
      <c r="D335" s="217" t="s">
        <v>159</v>
      </c>
      <c r="E335" s="223" t="s">
        <v>1</v>
      </c>
      <c r="F335" s="224" t="s">
        <v>207</v>
      </c>
      <c r="G335" s="222"/>
      <c r="H335" s="223" t="s">
        <v>1</v>
      </c>
      <c r="I335" s="225"/>
      <c r="J335" s="222"/>
      <c r="K335" s="222"/>
      <c r="L335" s="226"/>
      <c r="M335" s="227"/>
      <c r="N335" s="228"/>
      <c r="O335" s="228"/>
      <c r="P335" s="228"/>
      <c r="Q335" s="228"/>
      <c r="R335" s="228"/>
      <c r="S335" s="228"/>
      <c r="T335" s="229"/>
      <c r="AT335" s="230" t="s">
        <v>159</v>
      </c>
      <c r="AU335" s="230" t="s">
        <v>87</v>
      </c>
      <c r="AV335" s="13" t="s">
        <v>85</v>
      </c>
      <c r="AW335" s="13" t="s">
        <v>33</v>
      </c>
      <c r="AX335" s="13" t="s">
        <v>77</v>
      </c>
      <c r="AY335" s="230" t="s">
        <v>149</v>
      </c>
    </row>
    <row r="336" spans="1:65" s="14" customFormat="1">
      <c r="B336" s="231"/>
      <c r="C336" s="232"/>
      <c r="D336" s="217" t="s">
        <v>159</v>
      </c>
      <c r="E336" s="233" t="s">
        <v>1</v>
      </c>
      <c r="F336" s="234" t="s">
        <v>353</v>
      </c>
      <c r="G336" s="232"/>
      <c r="H336" s="235">
        <v>138</v>
      </c>
      <c r="I336" s="236"/>
      <c r="J336" s="232"/>
      <c r="K336" s="232"/>
      <c r="L336" s="237"/>
      <c r="M336" s="238"/>
      <c r="N336" s="239"/>
      <c r="O336" s="239"/>
      <c r="P336" s="239"/>
      <c r="Q336" s="239"/>
      <c r="R336" s="239"/>
      <c r="S336" s="239"/>
      <c r="T336" s="240"/>
      <c r="AT336" s="241" t="s">
        <v>159</v>
      </c>
      <c r="AU336" s="241" t="s">
        <v>87</v>
      </c>
      <c r="AV336" s="14" t="s">
        <v>87</v>
      </c>
      <c r="AW336" s="14" t="s">
        <v>33</v>
      </c>
      <c r="AX336" s="14" t="s">
        <v>77</v>
      </c>
      <c r="AY336" s="241" t="s">
        <v>149</v>
      </c>
    </row>
    <row r="337" spans="1:65" s="13" customFormat="1">
      <c r="B337" s="221"/>
      <c r="C337" s="222"/>
      <c r="D337" s="217" t="s">
        <v>159</v>
      </c>
      <c r="E337" s="223" t="s">
        <v>1</v>
      </c>
      <c r="F337" s="224" t="s">
        <v>264</v>
      </c>
      <c r="G337" s="222"/>
      <c r="H337" s="223" t="s">
        <v>1</v>
      </c>
      <c r="I337" s="225"/>
      <c r="J337" s="222"/>
      <c r="K337" s="222"/>
      <c r="L337" s="226"/>
      <c r="M337" s="227"/>
      <c r="N337" s="228"/>
      <c r="O337" s="228"/>
      <c r="P337" s="228"/>
      <c r="Q337" s="228"/>
      <c r="R337" s="228"/>
      <c r="S337" s="228"/>
      <c r="T337" s="229"/>
      <c r="AT337" s="230" t="s">
        <v>159</v>
      </c>
      <c r="AU337" s="230" t="s">
        <v>87</v>
      </c>
      <c r="AV337" s="13" t="s">
        <v>85</v>
      </c>
      <c r="AW337" s="13" t="s">
        <v>33</v>
      </c>
      <c r="AX337" s="13" t="s">
        <v>77</v>
      </c>
      <c r="AY337" s="230" t="s">
        <v>149</v>
      </c>
    </row>
    <row r="338" spans="1:65" s="14" customFormat="1">
      <c r="B338" s="231"/>
      <c r="C338" s="232"/>
      <c r="D338" s="217" t="s">
        <v>159</v>
      </c>
      <c r="E338" s="233" t="s">
        <v>1</v>
      </c>
      <c r="F338" s="234" t="s">
        <v>354</v>
      </c>
      <c r="G338" s="232"/>
      <c r="H338" s="235">
        <v>50</v>
      </c>
      <c r="I338" s="236"/>
      <c r="J338" s="232"/>
      <c r="K338" s="232"/>
      <c r="L338" s="237"/>
      <c r="M338" s="238"/>
      <c r="N338" s="239"/>
      <c r="O338" s="239"/>
      <c r="P338" s="239"/>
      <c r="Q338" s="239"/>
      <c r="R338" s="239"/>
      <c r="S338" s="239"/>
      <c r="T338" s="240"/>
      <c r="AT338" s="241" t="s">
        <v>159</v>
      </c>
      <c r="AU338" s="241" t="s">
        <v>87</v>
      </c>
      <c r="AV338" s="14" t="s">
        <v>87</v>
      </c>
      <c r="AW338" s="14" t="s">
        <v>33</v>
      </c>
      <c r="AX338" s="14" t="s">
        <v>77</v>
      </c>
      <c r="AY338" s="241" t="s">
        <v>149</v>
      </c>
    </row>
    <row r="339" spans="1:65" s="15" customFormat="1">
      <c r="B339" s="242"/>
      <c r="C339" s="243"/>
      <c r="D339" s="217" t="s">
        <v>159</v>
      </c>
      <c r="E339" s="244" t="s">
        <v>1</v>
      </c>
      <c r="F339" s="245" t="s">
        <v>215</v>
      </c>
      <c r="G339" s="243"/>
      <c r="H339" s="246">
        <v>200.6</v>
      </c>
      <c r="I339" s="247"/>
      <c r="J339" s="243"/>
      <c r="K339" s="243"/>
      <c r="L339" s="248"/>
      <c r="M339" s="249"/>
      <c r="N339" s="250"/>
      <c r="O339" s="250"/>
      <c r="P339" s="250"/>
      <c r="Q339" s="250"/>
      <c r="R339" s="250"/>
      <c r="S339" s="250"/>
      <c r="T339" s="251"/>
      <c r="AT339" s="252" t="s">
        <v>159</v>
      </c>
      <c r="AU339" s="252" t="s">
        <v>87</v>
      </c>
      <c r="AV339" s="15" t="s">
        <v>156</v>
      </c>
      <c r="AW339" s="15" t="s">
        <v>33</v>
      </c>
      <c r="AX339" s="15" t="s">
        <v>85</v>
      </c>
      <c r="AY339" s="252" t="s">
        <v>149</v>
      </c>
    </row>
    <row r="340" spans="1:65" s="2" customFormat="1" ht="21.75" customHeight="1">
      <c r="A340" s="34"/>
      <c r="B340" s="35"/>
      <c r="C340" s="204" t="s">
        <v>355</v>
      </c>
      <c r="D340" s="204" t="s">
        <v>151</v>
      </c>
      <c r="E340" s="205" t="s">
        <v>356</v>
      </c>
      <c r="F340" s="206" t="s">
        <v>357</v>
      </c>
      <c r="G340" s="207" t="s">
        <v>154</v>
      </c>
      <c r="H340" s="208">
        <v>480</v>
      </c>
      <c r="I340" s="209"/>
      <c r="J340" s="210">
        <f>ROUND(I340*H340,2)</f>
        <v>0</v>
      </c>
      <c r="K340" s="206" t="s">
        <v>155</v>
      </c>
      <c r="L340" s="39"/>
      <c r="M340" s="211" t="s">
        <v>1</v>
      </c>
      <c r="N340" s="212" t="s">
        <v>42</v>
      </c>
      <c r="O340" s="71"/>
      <c r="P340" s="213">
        <f>O340*H340</f>
        <v>0</v>
      </c>
      <c r="Q340" s="213">
        <v>0</v>
      </c>
      <c r="R340" s="213">
        <f>Q340*H340</f>
        <v>0</v>
      </c>
      <c r="S340" s="213">
        <v>0</v>
      </c>
      <c r="T340" s="214">
        <f>S340*H340</f>
        <v>0</v>
      </c>
      <c r="U340" s="34"/>
      <c r="V340" s="34"/>
      <c r="W340" s="34"/>
      <c r="X340" s="34"/>
      <c r="Y340" s="34"/>
      <c r="Z340" s="34"/>
      <c r="AA340" s="34"/>
      <c r="AB340" s="34"/>
      <c r="AC340" s="34"/>
      <c r="AD340" s="34"/>
      <c r="AE340" s="34"/>
      <c r="AR340" s="215" t="s">
        <v>156</v>
      </c>
      <c r="AT340" s="215" t="s">
        <v>151</v>
      </c>
      <c r="AU340" s="215" t="s">
        <v>87</v>
      </c>
      <c r="AY340" s="17" t="s">
        <v>149</v>
      </c>
      <c r="BE340" s="216">
        <f>IF(N340="základní",J340,0)</f>
        <v>0</v>
      </c>
      <c r="BF340" s="216">
        <f>IF(N340="snížená",J340,0)</f>
        <v>0</v>
      </c>
      <c r="BG340" s="216">
        <f>IF(N340="zákl. přenesená",J340,0)</f>
        <v>0</v>
      </c>
      <c r="BH340" s="216">
        <f>IF(N340="sníž. přenesená",J340,0)</f>
        <v>0</v>
      </c>
      <c r="BI340" s="216">
        <f>IF(N340="nulová",J340,0)</f>
        <v>0</v>
      </c>
      <c r="BJ340" s="17" t="s">
        <v>85</v>
      </c>
      <c r="BK340" s="216">
        <f>ROUND(I340*H340,2)</f>
        <v>0</v>
      </c>
      <c r="BL340" s="17" t="s">
        <v>156</v>
      </c>
      <c r="BM340" s="215" t="s">
        <v>358</v>
      </c>
    </row>
    <row r="341" spans="1:65" s="2" customFormat="1" ht="58.5">
      <c r="A341" s="34"/>
      <c r="B341" s="35"/>
      <c r="C341" s="36"/>
      <c r="D341" s="217" t="s">
        <v>158</v>
      </c>
      <c r="E341" s="36"/>
      <c r="F341" s="218" t="s">
        <v>359</v>
      </c>
      <c r="G341" s="36"/>
      <c r="H341" s="36"/>
      <c r="I341" s="116"/>
      <c r="J341" s="36"/>
      <c r="K341" s="36"/>
      <c r="L341" s="39"/>
      <c r="M341" s="219"/>
      <c r="N341" s="220"/>
      <c r="O341" s="71"/>
      <c r="P341" s="71"/>
      <c r="Q341" s="71"/>
      <c r="R341" s="71"/>
      <c r="S341" s="71"/>
      <c r="T341" s="72"/>
      <c r="U341" s="34"/>
      <c r="V341" s="34"/>
      <c r="W341" s="34"/>
      <c r="X341" s="34"/>
      <c r="Y341" s="34"/>
      <c r="Z341" s="34"/>
      <c r="AA341" s="34"/>
      <c r="AB341" s="34"/>
      <c r="AC341" s="34"/>
      <c r="AD341" s="34"/>
      <c r="AE341" s="34"/>
      <c r="AT341" s="17" t="s">
        <v>158</v>
      </c>
      <c r="AU341" s="17" t="s">
        <v>87</v>
      </c>
    </row>
    <row r="342" spans="1:65" s="2" customFormat="1" ht="19.5">
      <c r="A342" s="34"/>
      <c r="B342" s="35"/>
      <c r="C342" s="36"/>
      <c r="D342" s="217" t="s">
        <v>241</v>
      </c>
      <c r="E342" s="36"/>
      <c r="F342" s="253" t="s">
        <v>336</v>
      </c>
      <c r="G342" s="36"/>
      <c r="H342" s="36"/>
      <c r="I342" s="116"/>
      <c r="J342" s="36"/>
      <c r="K342" s="36"/>
      <c r="L342" s="39"/>
      <c r="M342" s="219"/>
      <c r="N342" s="220"/>
      <c r="O342" s="71"/>
      <c r="P342" s="71"/>
      <c r="Q342" s="71"/>
      <c r="R342" s="71"/>
      <c r="S342" s="71"/>
      <c r="T342" s="72"/>
      <c r="U342" s="34"/>
      <c r="V342" s="34"/>
      <c r="W342" s="34"/>
      <c r="X342" s="34"/>
      <c r="Y342" s="34"/>
      <c r="Z342" s="34"/>
      <c r="AA342" s="34"/>
      <c r="AB342" s="34"/>
      <c r="AC342" s="34"/>
      <c r="AD342" s="34"/>
      <c r="AE342" s="34"/>
      <c r="AT342" s="17" t="s">
        <v>241</v>
      </c>
      <c r="AU342" s="17" t="s">
        <v>87</v>
      </c>
    </row>
    <row r="343" spans="1:65" s="13" customFormat="1">
      <c r="B343" s="221"/>
      <c r="C343" s="222"/>
      <c r="D343" s="217" t="s">
        <v>159</v>
      </c>
      <c r="E343" s="223" t="s">
        <v>1</v>
      </c>
      <c r="F343" s="224" t="s">
        <v>209</v>
      </c>
      <c r="G343" s="222"/>
      <c r="H343" s="223" t="s">
        <v>1</v>
      </c>
      <c r="I343" s="225"/>
      <c r="J343" s="222"/>
      <c r="K343" s="222"/>
      <c r="L343" s="226"/>
      <c r="M343" s="227"/>
      <c r="N343" s="228"/>
      <c r="O343" s="228"/>
      <c r="P343" s="228"/>
      <c r="Q343" s="228"/>
      <c r="R343" s="228"/>
      <c r="S343" s="228"/>
      <c r="T343" s="229"/>
      <c r="AT343" s="230" t="s">
        <v>159</v>
      </c>
      <c r="AU343" s="230" t="s">
        <v>87</v>
      </c>
      <c r="AV343" s="13" t="s">
        <v>85</v>
      </c>
      <c r="AW343" s="13" t="s">
        <v>33</v>
      </c>
      <c r="AX343" s="13" t="s">
        <v>77</v>
      </c>
      <c r="AY343" s="230" t="s">
        <v>149</v>
      </c>
    </row>
    <row r="344" spans="1:65" s="14" customFormat="1">
      <c r="B344" s="231"/>
      <c r="C344" s="232"/>
      <c r="D344" s="217" t="s">
        <v>159</v>
      </c>
      <c r="E344" s="233" t="s">
        <v>1</v>
      </c>
      <c r="F344" s="234" t="s">
        <v>360</v>
      </c>
      <c r="G344" s="232"/>
      <c r="H344" s="235">
        <v>170</v>
      </c>
      <c r="I344" s="236"/>
      <c r="J344" s="232"/>
      <c r="K344" s="232"/>
      <c r="L344" s="237"/>
      <c r="M344" s="238"/>
      <c r="N344" s="239"/>
      <c r="O344" s="239"/>
      <c r="P344" s="239"/>
      <c r="Q344" s="239"/>
      <c r="R344" s="239"/>
      <c r="S344" s="239"/>
      <c r="T344" s="240"/>
      <c r="AT344" s="241" t="s">
        <v>159</v>
      </c>
      <c r="AU344" s="241" t="s">
        <v>87</v>
      </c>
      <c r="AV344" s="14" t="s">
        <v>87</v>
      </c>
      <c r="AW344" s="14" t="s">
        <v>33</v>
      </c>
      <c r="AX344" s="14" t="s">
        <v>77</v>
      </c>
      <c r="AY344" s="241" t="s">
        <v>149</v>
      </c>
    </row>
    <row r="345" spans="1:65" s="13" customFormat="1">
      <c r="B345" s="221"/>
      <c r="C345" s="222"/>
      <c r="D345" s="217" t="s">
        <v>159</v>
      </c>
      <c r="E345" s="223" t="s">
        <v>1</v>
      </c>
      <c r="F345" s="224" t="s">
        <v>211</v>
      </c>
      <c r="G345" s="222"/>
      <c r="H345" s="223" t="s">
        <v>1</v>
      </c>
      <c r="I345" s="225"/>
      <c r="J345" s="222"/>
      <c r="K345" s="222"/>
      <c r="L345" s="226"/>
      <c r="M345" s="227"/>
      <c r="N345" s="228"/>
      <c r="O345" s="228"/>
      <c r="P345" s="228"/>
      <c r="Q345" s="228"/>
      <c r="R345" s="228"/>
      <c r="S345" s="228"/>
      <c r="T345" s="229"/>
      <c r="AT345" s="230" t="s">
        <v>159</v>
      </c>
      <c r="AU345" s="230" t="s">
        <v>87</v>
      </c>
      <c r="AV345" s="13" t="s">
        <v>85</v>
      </c>
      <c r="AW345" s="13" t="s">
        <v>33</v>
      </c>
      <c r="AX345" s="13" t="s">
        <v>77</v>
      </c>
      <c r="AY345" s="230" t="s">
        <v>149</v>
      </c>
    </row>
    <row r="346" spans="1:65" s="14" customFormat="1">
      <c r="B346" s="231"/>
      <c r="C346" s="232"/>
      <c r="D346" s="217" t="s">
        <v>159</v>
      </c>
      <c r="E346" s="233" t="s">
        <v>1</v>
      </c>
      <c r="F346" s="234" t="s">
        <v>361</v>
      </c>
      <c r="G346" s="232"/>
      <c r="H346" s="235">
        <v>140</v>
      </c>
      <c r="I346" s="236"/>
      <c r="J346" s="232"/>
      <c r="K346" s="232"/>
      <c r="L346" s="237"/>
      <c r="M346" s="238"/>
      <c r="N346" s="239"/>
      <c r="O346" s="239"/>
      <c r="P346" s="239"/>
      <c r="Q346" s="239"/>
      <c r="R346" s="239"/>
      <c r="S346" s="239"/>
      <c r="T346" s="240"/>
      <c r="AT346" s="241" t="s">
        <v>159</v>
      </c>
      <c r="AU346" s="241" t="s">
        <v>87</v>
      </c>
      <c r="AV346" s="14" t="s">
        <v>87</v>
      </c>
      <c r="AW346" s="14" t="s">
        <v>33</v>
      </c>
      <c r="AX346" s="14" t="s">
        <v>77</v>
      </c>
      <c r="AY346" s="241" t="s">
        <v>149</v>
      </c>
    </row>
    <row r="347" spans="1:65" s="13" customFormat="1">
      <c r="B347" s="221"/>
      <c r="C347" s="222"/>
      <c r="D347" s="217" t="s">
        <v>159</v>
      </c>
      <c r="E347" s="223" t="s">
        <v>1</v>
      </c>
      <c r="F347" s="224" t="s">
        <v>266</v>
      </c>
      <c r="G347" s="222"/>
      <c r="H347" s="223" t="s">
        <v>1</v>
      </c>
      <c r="I347" s="225"/>
      <c r="J347" s="222"/>
      <c r="K347" s="222"/>
      <c r="L347" s="226"/>
      <c r="M347" s="227"/>
      <c r="N347" s="228"/>
      <c r="O347" s="228"/>
      <c r="P347" s="228"/>
      <c r="Q347" s="228"/>
      <c r="R347" s="228"/>
      <c r="S347" s="228"/>
      <c r="T347" s="229"/>
      <c r="AT347" s="230" t="s">
        <v>159</v>
      </c>
      <c r="AU347" s="230" t="s">
        <v>87</v>
      </c>
      <c r="AV347" s="13" t="s">
        <v>85</v>
      </c>
      <c r="AW347" s="13" t="s">
        <v>33</v>
      </c>
      <c r="AX347" s="13" t="s">
        <v>77</v>
      </c>
      <c r="AY347" s="230" t="s">
        <v>149</v>
      </c>
    </row>
    <row r="348" spans="1:65" s="14" customFormat="1">
      <c r="B348" s="231"/>
      <c r="C348" s="232"/>
      <c r="D348" s="217" t="s">
        <v>159</v>
      </c>
      <c r="E348" s="233" t="s">
        <v>1</v>
      </c>
      <c r="F348" s="234" t="s">
        <v>360</v>
      </c>
      <c r="G348" s="232"/>
      <c r="H348" s="235">
        <v>170</v>
      </c>
      <c r="I348" s="236"/>
      <c r="J348" s="232"/>
      <c r="K348" s="232"/>
      <c r="L348" s="237"/>
      <c r="M348" s="238"/>
      <c r="N348" s="239"/>
      <c r="O348" s="239"/>
      <c r="P348" s="239"/>
      <c r="Q348" s="239"/>
      <c r="R348" s="239"/>
      <c r="S348" s="239"/>
      <c r="T348" s="240"/>
      <c r="AT348" s="241" t="s">
        <v>159</v>
      </c>
      <c r="AU348" s="241" t="s">
        <v>87</v>
      </c>
      <c r="AV348" s="14" t="s">
        <v>87</v>
      </c>
      <c r="AW348" s="14" t="s">
        <v>33</v>
      </c>
      <c r="AX348" s="14" t="s">
        <v>77</v>
      </c>
      <c r="AY348" s="241" t="s">
        <v>149</v>
      </c>
    </row>
    <row r="349" spans="1:65" s="15" customFormat="1">
      <c r="B349" s="242"/>
      <c r="C349" s="243"/>
      <c r="D349" s="217" t="s">
        <v>159</v>
      </c>
      <c r="E349" s="244" t="s">
        <v>1</v>
      </c>
      <c r="F349" s="245" t="s">
        <v>215</v>
      </c>
      <c r="G349" s="243"/>
      <c r="H349" s="246">
        <v>480</v>
      </c>
      <c r="I349" s="247"/>
      <c r="J349" s="243"/>
      <c r="K349" s="243"/>
      <c r="L349" s="248"/>
      <c r="M349" s="249"/>
      <c r="N349" s="250"/>
      <c r="O349" s="250"/>
      <c r="P349" s="250"/>
      <c r="Q349" s="250"/>
      <c r="R349" s="250"/>
      <c r="S349" s="250"/>
      <c r="T349" s="251"/>
      <c r="AT349" s="252" t="s">
        <v>159</v>
      </c>
      <c r="AU349" s="252" t="s">
        <v>87</v>
      </c>
      <c r="AV349" s="15" t="s">
        <v>156</v>
      </c>
      <c r="AW349" s="15" t="s">
        <v>33</v>
      </c>
      <c r="AX349" s="15" t="s">
        <v>85</v>
      </c>
      <c r="AY349" s="252" t="s">
        <v>149</v>
      </c>
    </row>
    <row r="350" spans="1:65" s="2" customFormat="1" ht="21.75" customHeight="1">
      <c r="A350" s="34"/>
      <c r="B350" s="35"/>
      <c r="C350" s="204" t="s">
        <v>362</v>
      </c>
      <c r="D350" s="204" t="s">
        <v>151</v>
      </c>
      <c r="E350" s="205" t="s">
        <v>363</v>
      </c>
      <c r="F350" s="206" t="s">
        <v>364</v>
      </c>
      <c r="G350" s="207" t="s">
        <v>258</v>
      </c>
      <c r="H350" s="208">
        <v>127</v>
      </c>
      <c r="I350" s="209"/>
      <c r="J350" s="210">
        <f>ROUND(I350*H350,2)</f>
        <v>0</v>
      </c>
      <c r="K350" s="206" t="s">
        <v>155</v>
      </c>
      <c r="L350" s="39"/>
      <c r="M350" s="211" t="s">
        <v>1</v>
      </c>
      <c r="N350" s="212" t="s">
        <v>42</v>
      </c>
      <c r="O350" s="71"/>
      <c r="P350" s="213">
        <f>O350*H350</f>
        <v>0</v>
      </c>
      <c r="Q350" s="213">
        <v>0</v>
      </c>
      <c r="R350" s="213">
        <f>Q350*H350</f>
        <v>0</v>
      </c>
      <c r="S350" s="213">
        <v>0</v>
      </c>
      <c r="T350" s="214">
        <f>S350*H350</f>
        <v>0</v>
      </c>
      <c r="U350" s="34"/>
      <c r="V350" s="34"/>
      <c r="W350" s="34"/>
      <c r="X350" s="34"/>
      <c r="Y350" s="34"/>
      <c r="Z350" s="34"/>
      <c r="AA350" s="34"/>
      <c r="AB350" s="34"/>
      <c r="AC350" s="34"/>
      <c r="AD350" s="34"/>
      <c r="AE350" s="34"/>
      <c r="AR350" s="215" t="s">
        <v>156</v>
      </c>
      <c r="AT350" s="215" t="s">
        <v>151</v>
      </c>
      <c r="AU350" s="215" t="s">
        <v>87</v>
      </c>
      <c r="AY350" s="17" t="s">
        <v>149</v>
      </c>
      <c r="BE350" s="216">
        <f>IF(N350="základní",J350,0)</f>
        <v>0</v>
      </c>
      <c r="BF350" s="216">
        <f>IF(N350="snížená",J350,0)</f>
        <v>0</v>
      </c>
      <c r="BG350" s="216">
        <f>IF(N350="zákl. přenesená",J350,0)</f>
        <v>0</v>
      </c>
      <c r="BH350" s="216">
        <f>IF(N350="sníž. přenesená",J350,0)</f>
        <v>0</v>
      </c>
      <c r="BI350" s="216">
        <f>IF(N350="nulová",J350,0)</f>
        <v>0</v>
      </c>
      <c r="BJ350" s="17" t="s">
        <v>85</v>
      </c>
      <c r="BK350" s="216">
        <f>ROUND(I350*H350,2)</f>
        <v>0</v>
      </c>
      <c r="BL350" s="17" t="s">
        <v>156</v>
      </c>
      <c r="BM350" s="215" t="s">
        <v>365</v>
      </c>
    </row>
    <row r="351" spans="1:65" s="2" customFormat="1" ht="29.25">
      <c r="A351" s="34"/>
      <c r="B351" s="35"/>
      <c r="C351" s="36"/>
      <c r="D351" s="217" t="s">
        <v>158</v>
      </c>
      <c r="E351" s="36"/>
      <c r="F351" s="218" t="s">
        <v>366</v>
      </c>
      <c r="G351" s="36"/>
      <c r="H351" s="36"/>
      <c r="I351" s="116"/>
      <c r="J351" s="36"/>
      <c r="K351" s="36"/>
      <c r="L351" s="39"/>
      <c r="M351" s="219"/>
      <c r="N351" s="220"/>
      <c r="O351" s="71"/>
      <c r="P351" s="71"/>
      <c r="Q351" s="71"/>
      <c r="R351" s="71"/>
      <c r="S351" s="71"/>
      <c r="T351" s="72"/>
      <c r="U351" s="34"/>
      <c r="V351" s="34"/>
      <c r="W351" s="34"/>
      <c r="X351" s="34"/>
      <c r="Y351" s="34"/>
      <c r="Z351" s="34"/>
      <c r="AA351" s="34"/>
      <c r="AB351" s="34"/>
      <c r="AC351" s="34"/>
      <c r="AD351" s="34"/>
      <c r="AE351" s="34"/>
      <c r="AT351" s="17" t="s">
        <v>158</v>
      </c>
      <c r="AU351" s="17" t="s">
        <v>87</v>
      </c>
    </row>
    <row r="352" spans="1:65" s="2" customFormat="1" ht="19.5">
      <c r="A352" s="34"/>
      <c r="B352" s="35"/>
      <c r="C352" s="36"/>
      <c r="D352" s="217" t="s">
        <v>241</v>
      </c>
      <c r="E352" s="36"/>
      <c r="F352" s="253" t="s">
        <v>367</v>
      </c>
      <c r="G352" s="36"/>
      <c r="H352" s="36"/>
      <c r="I352" s="116"/>
      <c r="J352" s="36"/>
      <c r="K352" s="36"/>
      <c r="L352" s="39"/>
      <c r="M352" s="219"/>
      <c r="N352" s="220"/>
      <c r="O352" s="71"/>
      <c r="P352" s="71"/>
      <c r="Q352" s="71"/>
      <c r="R352" s="71"/>
      <c r="S352" s="71"/>
      <c r="T352" s="72"/>
      <c r="U352" s="34"/>
      <c r="V352" s="34"/>
      <c r="W352" s="34"/>
      <c r="X352" s="34"/>
      <c r="Y352" s="34"/>
      <c r="Z352" s="34"/>
      <c r="AA352" s="34"/>
      <c r="AB352" s="34"/>
      <c r="AC352" s="34"/>
      <c r="AD352" s="34"/>
      <c r="AE352" s="34"/>
      <c r="AT352" s="17" t="s">
        <v>241</v>
      </c>
      <c r="AU352" s="17" t="s">
        <v>87</v>
      </c>
    </row>
    <row r="353" spans="2:51" s="13" customFormat="1">
      <c r="B353" s="221"/>
      <c r="C353" s="222"/>
      <c r="D353" s="217" t="s">
        <v>159</v>
      </c>
      <c r="E353" s="223" t="s">
        <v>1</v>
      </c>
      <c r="F353" s="224" t="s">
        <v>160</v>
      </c>
      <c r="G353" s="222"/>
      <c r="H353" s="223" t="s">
        <v>1</v>
      </c>
      <c r="I353" s="225"/>
      <c r="J353" s="222"/>
      <c r="K353" s="222"/>
      <c r="L353" s="226"/>
      <c r="M353" s="227"/>
      <c r="N353" s="228"/>
      <c r="O353" s="228"/>
      <c r="P353" s="228"/>
      <c r="Q353" s="228"/>
      <c r="R353" s="228"/>
      <c r="S353" s="228"/>
      <c r="T353" s="229"/>
      <c r="AT353" s="230" t="s">
        <v>159</v>
      </c>
      <c r="AU353" s="230" t="s">
        <v>87</v>
      </c>
      <c r="AV353" s="13" t="s">
        <v>85</v>
      </c>
      <c r="AW353" s="13" t="s">
        <v>33</v>
      </c>
      <c r="AX353" s="13" t="s">
        <v>77</v>
      </c>
      <c r="AY353" s="230" t="s">
        <v>149</v>
      </c>
    </row>
    <row r="354" spans="2:51" s="14" customFormat="1">
      <c r="B354" s="231"/>
      <c r="C354" s="232"/>
      <c r="D354" s="217" t="s">
        <v>159</v>
      </c>
      <c r="E354" s="233" t="s">
        <v>1</v>
      </c>
      <c r="F354" s="234" t="s">
        <v>300</v>
      </c>
      <c r="G354" s="232"/>
      <c r="H354" s="235">
        <v>18</v>
      </c>
      <c r="I354" s="236"/>
      <c r="J354" s="232"/>
      <c r="K354" s="232"/>
      <c r="L354" s="237"/>
      <c r="M354" s="238"/>
      <c r="N354" s="239"/>
      <c r="O354" s="239"/>
      <c r="P354" s="239"/>
      <c r="Q354" s="239"/>
      <c r="R354" s="239"/>
      <c r="S354" s="239"/>
      <c r="T354" s="240"/>
      <c r="AT354" s="241" t="s">
        <v>159</v>
      </c>
      <c r="AU354" s="241" t="s">
        <v>87</v>
      </c>
      <c r="AV354" s="14" t="s">
        <v>87</v>
      </c>
      <c r="AW354" s="14" t="s">
        <v>33</v>
      </c>
      <c r="AX354" s="14" t="s">
        <v>77</v>
      </c>
      <c r="AY354" s="241" t="s">
        <v>149</v>
      </c>
    </row>
    <row r="355" spans="2:51" s="13" customFormat="1">
      <c r="B355" s="221"/>
      <c r="C355" s="222"/>
      <c r="D355" s="217" t="s">
        <v>159</v>
      </c>
      <c r="E355" s="223" t="s">
        <v>1</v>
      </c>
      <c r="F355" s="224" t="s">
        <v>231</v>
      </c>
      <c r="G355" s="222"/>
      <c r="H355" s="223" t="s">
        <v>1</v>
      </c>
      <c r="I355" s="225"/>
      <c r="J355" s="222"/>
      <c r="K355" s="222"/>
      <c r="L355" s="226"/>
      <c r="M355" s="227"/>
      <c r="N355" s="228"/>
      <c r="O355" s="228"/>
      <c r="P355" s="228"/>
      <c r="Q355" s="228"/>
      <c r="R355" s="228"/>
      <c r="S355" s="228"/>
      <c r="T355" s="229"/>
      <c r="AT355" s="230" t="s">
        <v>159</v>
      </c>
      <c r="AU355" s="230" t="s">
        <v>87</v>
      </c>
      <c r="AV355" s="13" t="s">
        <v>85</v>
      </c>
      <c r="AW355" s="13" t="s">
        <v>33</v>
      </c>
      <c r="AX355" s="13" t="s">
        <v>77</v>
      </c>
      <c r="AY355" s="230" t="s">
        <v>149</v>
      </c>
    </row>
    <row r="356" spans="2:51" s="14" customFormat="1">
      <c r="B356" s="231"/>
      <c r="C356" s="232"/>
      <c r="D356" s="217" t="s">
        <v>159</v>
      </c>
      <c r="E356" s="233" t="s">
        <v>1</v>
      </c>
      <c r="F356" s="234" t="s">
        <v>195</v>
      </c>
      <c r="G356" s="232"/>
      <c r="H356" s="235">
        <v>8</v>
      </c>
      <c r="I356" s="236"/>
      <c r="J356" s="232"/>
      <c r="K356" s="232"/>
      <c r="L356" s="237"/>
      <c r="M356" s="238"/>
      <c r="N356" s="239"/>
      <c r="O356" s="239"/>
      <c r="P356" s="239"/>
      <c r="Q356" s="239"/>
      <c r="R356" s="239"/>
      <c r="S356" s="239"/>
      <c r="T356" s="240"/>
      <c r="AT356" s="241" t="s">
        <v>159</v>
      </c>
      <c r="AU356" s="241" t="s">
        <v>87</v>
      </c>
      <c r="AV356" s="14" t="s">
        <v>87</v>
      </c>
      <c r="AW356" s="14" t="s">
        <v>33</v>
      </c>
      <c r="AX356" s="14" t="s">
        <v>77</v>
      </c>
      <c r="AY356" s="241" t="s">
        <v>149</v>
      </c>
    </row>
    <row r="357" spans="2:51" s="13" customFormat="1">
      <c r="B357" s="221"/>
      <c r="C357" s="222"/>
      <c r="D357" s="217" t="s">
        <v>159</v>
      </c>
      <c r="E357" s="223" t="s">
        <v>1</v>
      </c>
      <c r="F357" s="224" t="s">
        <v>233</v>
      </c>
      <c r="G357" s="222"/>
      <c r="H357" s="223" t="s">
        <v>1</v>
      </c>
      <c r="I357" s="225"/>
      <c r="J357" s="222"/>
      <c r="K357" s="222"/>
      <c r="L357" s="226"/>
      <c r="M357" s="227"/>
      <c r="N357" s="228"/>
      <c r="O357" s="228"/>
      <c r="P357" s="228"/>
      <c r="Q357" s="228"/>
      <c r="R357" s="228"/>
      <c r="S357" s="228"/>
      <c r="T357" s="229"/>
      <c r="AT357" s="230" t="s">
        <v>159</v>
      </c>
      <c r="AU357" s="230" t="s">
        <v>87</v>
      </c>
      <c r="AV357" s="13" t="s">
        <v>85</v>
      </c>
      <c r="AW357" s="13" t="s">
        <v>33</v>
      </c>
      <c r="AX357" s="13" t="s">
        <v>77</v>
      </c>
      <c r="AY357" s="230" t="s">
        <v>149</v>
      </c>
    </row>
    <row r="358" spans="2:51" s="14" customFormat="1">
      <c r="B358" s="231"/>
      <c r="C358" s="232"/>
      <c r="D358" s="217" t="s">
        <v>159</v>
      </c>
      <c r="E358" s="233" t="s">
        <v>1</v>
      </c>
      <c r="F358" s="234" t="s">
        <v>166</v>
      </c>
      <c r="G358" s="232"/>
      <c r="H358" s="235">
        <v>3</v>
      </c>
      <c r="I358" s="236"/>
      <c r="J358" s="232"/>
      <c r="K358" s="232"/>
      <c r="L358" s="237"/>
      <c r="M358" s="238"/>
      <c r="N358" s="239"/>
      <c r="O358" s="239"/>
      <c r="P358" s="239"/>
      <c r="Q358" s="239"/>
      <c r="R358" s="239"/>
      <c r="S358" s="239"/>
      <c r="T358" s="240"/>
      <c r="AT358" s="241" t="s">
        <v>159</v>
      </c>
      <c r="AU358" s="241" t="s">
        <v>87</v>
      </c>
      <c r="AV358" s="14" t="s">
        <v>87</v>
      </c>
      <c r="AW358" s="14" t="s">
        <v>33</v>
      </c>
      <c r="AX358" s="14" t="s">
        <v>77</v>
      </c>
      <c r="AY358" s="241" t="s">
        <v>149</v>
      </c>
    </row>
    <row r="359" spans="2:51" s="13" customFormat="1">
      <c r="B359" s="221"/>
      <c r="C359" s="222"/>
      <c r="D359" s="217" t="s">
        <v>159</v>
      </c>
      <c r="E359" s="223" t="s">
        <v>1</v>
      </c>
      <c r="F359" s="224" t="s">
        <v>207</v>
      </c>
      <c r="G359" s="222"/>
      <c r="H359" s="223" t="s">
        <v>1</v>
      </c>
      <c r="I359" s="225"/>
      <c r="J359" s="222"/>
      <c r="K359" s="222"/>
      <c r="L359" s="226"/>
      <c r="M359" s="227"/>
      <c r="N359" s="228"/>
      <c r="O359" s="228"/>
      <c r="P359" s="228"/>
      <c r="Q359" s="228"/>
      <c r="R359" s="228"/>
      <c r="S359" s="228"/>
      <c r="T359" s="229"/>
      <c r="AT359" s="230" t="s">
        <v>159</v>
      </c>
      <c r="AU359" s="230" t="s">
        <v>87</v>
      </c>
      <c r="AV359" s="13" t="s">
        <v>85</v>
      </c>
      <c r="AW359" s="13" t="s">
        <v>33</v>
      </c>
      <c r="AX359" s="13" t="s">
        <v>77</v>
      </c>
      <c r="AY359" s="230" t="s">
        <v>149</v>
      </c>
    </row>
    <row r="360" spans="2:51" s="14" customFormat="1">
      <c r="B360" s="231"/>
      <c r="C360" s="232"/>
      <c r="D360" s="217" t="s">
        <v>159</v>
      </c>
      <c r="E360" s="233" t="s">
        <v>1</v>
      </c>
      <c r="F360" s="234" t="s">
        <v>362</v>
      </c>
      <c r="G360" s="232"/>
      <c r="H360" s="235">
        <v>28</v>
      </c>
      <c r="I360" s="236"/>
      <c r="J360" s="232"/>
      <c r="K360" s="232"/>
      <c r="L360" s="237"/>
      <c r="M360" s="238"/>
      <c r="N360" s="239"/>
      <c r="O360" s="239"/>
      <c r="P360" s="239"/>
      <c r="Q360" s="239"/>
      <c r="R360" s="239"/>
      <c r="S360" s="239"/>
      <c r="T360" s="240"/>
      <c r="AT360" s="241" t="s">
        <v>159</v>
      </c>
      <c r="AU360" s="241" t="s">
        <v>87</v>
      </c>
      <c r="AV360" s="14" t="s">
        <v>87</v>
      </c>
      <c r="AW360" s="14" t="s">
        <v>33</v>
      </c>
      <c r="AX360" s="14" t="s">
        <v>77</v>
      </c>
      <c r="AY360" s="241" t="s">
        <v>149</v>
      </c>
    </row>
    <row r="361" spans="2:51" s="13" customFormat="1">
      <c r="B361" s="221"/>
      <c r="C361" s="222"/>
      <c r="D361" s="217" t="s">
        <v>159</v>
      </c>
      <c r="E361" s="223" t="s">
        <v>1</v>
      </c>
      <c r="F361" s="224" t="s">
        <v>221</v>
      </c>
      <c r="G361" s="222"/>
      <c r="H361" s="223" t="s">
        <v>1</v>
      </c>
      <c r="I361" s="225"/>
      <c r="J361" s="222"/>
      <c r="K361" s="222"/>
      <c r="L361" s="226"/>
      <c r="M361" s="227"/>
      <c r="N361" s="228"/>
      <c r="O361" s="228"/>
      <c r="P361" s="228"/>
      <c r="Q361" s="228"/>
      <c r="R361" s="228"/>
      <c r="S361" s="228"/>
      <c r="T361" s="229"/>
      <c r="AT361" s="230" t="s">
        <v>159</v>
      </c>
      <c r="AU361" s="230" t="s">
        <v>87</v>
      </c>
      <c r="AV361" s="13" t="s">
        <v>85</v>
      </c>
      <c r="AW361" s="13" t="s">
        <v>33</v>
      </c>
      <c r="AX361" s="13" t="s">
        <v>77</v>
      </c>
      <c r="AY361" s="230" t="s">
        <v>149</v>
      </c>
    </row>
    <row r="362" spans="2:51" s="14" customFormat="1">
      <c r="B362" s="231"/>
      <c r="C362" s="232"/>
      <c r="D362" s="217" t="s">
        <v>159</v>
      </c>
      <c r="E362" s="233" t="s">
        <v>1</v>
      </c>
      <c r="F362" s="234" t="s">
        <v>156</v>
      </c>
      <c r="G362" s="232"/>
      <c r="H362" s="235">
        <v>4</v>
      </c>
      <c r="I362" s="236"/>
      <c r="J362" s="232"/>
      <c r="K362" s="232"/>
      <c r="L362" s="237"/>
      <c r="M362" s="238"/>
      <c r="N362" s="239"/>
      <c r="O362" s="239"/>
      <c r="P362" s="239"/>
      <c r="Q362" s="239"/>
      <c r="R362" s="239"/>
      <c r="S362" s="239"/>
      <c r="T362" s="240"/>
      <c r="AT362" s="241" t="s">
        <v>159</v>
      </c>
      <c r="AU362" s="241" t="s">
        <v>87</v>
      </c>
      <c r="AV362" s="14" t="s">
        <v>87</v>
      </c>
      <c r="AW362" s="14" t="s">
        <v>33</v>
      </c>
      <c r="AX362" s="14" t="s">
        <v>77</v>
      </c>
      <c r="AY362" s="241" t="s">
        <v>149</v>
      </c>
    </row>
    <row r="363" spans="2:51" s="13" customFormat="1">
      <c r="B363" s="221"/>
      <c r="C363" s="222"/>
      <c r="D363" s="217" t="s">
        <v>159</v>
      </c>
      <c r="E363" s="223" t="s">
        <v>1</v>
      </c>
      <c r="F363" s="224" t="s">
        <v>209</v>
      </c>
      <c r="G363" s="222"/>
      <c r="H363" s="223" t="s">
        <v>1</v>
      </c>
      <c r="I363" s="225"/>
      <c r="J363" s="222"/>
      <c r="K363" s="222"/>
      <c r="L363" s="226"/>
      <c r="M363" s="227"/>
      <c r="N363" s="228"/>
      <c r="O363" s="228"/>
      <c r="P363" s="228"/>
      <c r="Q363" s="228"/>
      <c r="R363" s="228"/>
      <c r="S363" s="228"/>
      <c r="T363" s="229"/>
      <c r="AT363" s="230" t="s">
        <v>159</v>
      </c>
      <c r="AU363" s="230" t="s">
        <v>87</v>
      </c>
      <c r="AV363" s="13" t="s">
        <v>85</v>
      </c>
      <c r="AW363" s="13" t="s">
        <v>33</v>
      </c>
      <c r="AX363" s="13" t="s">
        <v>77</v>
      </c>
      <c r="AY363" s="230" t="s">
        <v>149</v>
      </c>
    </row>
    <row r="364" spans="2:51" s="14" customFormat="1">
      <c r="B364" s="231"/>
      <c r="C364" s="232"/>
      <c r="D364" s="217" t="s">
        <v>159</v>
      </c>
      <c r="E364" s="233" t="s">
        <v>1</v>
      </c>
      <c r="F364" s="234" t="s">
        <v>98</v>
      </c>
      <c r="G364" s="232"/>
      <c r="H364" s="235">
        <v>30</v>
      </c>
      <c r="I364" s="236"/>
      <c r="J364" s="232"/>
      <c r="K364" s="232"/>
      <c r="L364" s="237"/>
      <c r="M364" s="238"/>
      <c r="N364" s="239"/>
      <c r="O364" s="239"/>
      <c r="P364" s="239"/>
      <c r="Q364" s="239"/>
      <c r="R364" s="239"/>
      <c r="S364" s="239"/>
      <c r="T364" s="240"/>
      <c r="AT364" s="241" t="s">
        <v>159</v>
      </c>
      <c r="AU364" s="241" t="s">
        <v>87</v>
      </c>
      <c r="AV364" s="14" t="s">
        <v>87</v>
      </c>
      <c r="AW364" s="14" t="s">
        <v>33</v>
      </c>
      <c r="AX364" s="14" t="s">
        <v>77</v>
      </c>
      <c r="AY364" s="241" t="s">
        <v>149</v>
      </c>
    </row>
    <row r="365" spans="2:51" s="13" customFormat="1">
      <c r="B365" s="221"/>
      <c r="C365" s="222"/>
      <c r="D365" s="217" t="s">
        <v>159</v>
      </c>
      <c r="E365" s="223" t="s">
        <v>1</v>
      </c>
      <c r="F365" s="224" t="s">
        <v>211</v>
      </c>
      <c r="G365" s="222"/>
      <c r="H365" s="223" t="s">
        <v>1</v>
      </c>
      <c r="I365" s="225"/>
      <c r="J365" s="222"/>
      <c r="K365" s="222"/>
      <c r="L365" s="226"/>
      <c r="M365" s="227"/>
      <c r="N365" s="228"/>
      <c r="O365" s="228"/>
      <c r="P365" s="228"/>
      <c r="Q365" s="228"/>
      <c r="R365" s="228"/>
      <c r="S365" s="228"/>
      <c r="T365" s="229"/>
      <c r="AT365" s="230" t="s">
        <v>159</v>
      </c>
      <c r="AU365" s="230" t="s">
        <v>87</v>
      </c>
      <c r="AV365" s="13" t="s">
        <v>85</v>
      </c>
      <c r="AW365" s="13" t="s">
        <v>33</v>
      </c>
      <c r="AX365" s="13" t="s">
        <v>77</v>
      </c>
      <c r="AY365" s="230" t="s">
        <v>149</v>
      </c>
    </row>
    <row r="366" spans="2:51" s="14" customFormat="1">
      <c r="B366" s="231"/>
      <c r="C366" s="232"/>
      <c r="D366" s="217" t="s">
        <v>159</v>
      </c>
      <c r="E366" s="233" t="s">
        <v>1</v>
      </c>
      <c r="F366" s="234" t="s">
        <v>278</v>
      </c>
      <c r="G366" s="232"/>
      <c r="H366" s="235">
        <v>16</v>
      </c>
      <c r="I366" s="236"/>
      <c r="J366" s="232"/>
      <c r="K366" s="232"/>
      <c r="L366" s="237"/>
      <c r="M366" s="238"/>
      <c r="N366" s="239"/>
      <c r="O366" s="239"/>
      <c r="P366" s="239"/>
      <c r="Q366" s="239"/>
      <c r="R366" s="239"/>
      <c r="S366" s="239"/>
      <c r="T366" s="240"/>
      <c r="AT366" s="241" t="s">
        <v>159</v>
      </c>
      <c r="AU366" s="241" t="s">
        <v>87</v>
      </c>
      <c r="AV366" s="14" t="s">
        <v>87</v>
      </c>
      <c r="AW366" s="14" t="s">
        <v>33</v>
      </c>
      <c r="AX366" s="14" t="s">
        <v>77</v>
      </c>
      <c r="AY366" s="241" t="s">
        <v>149</v>
      </c>
    </row>
    <row r="367" spans="2:51" s="13" customFormat="1">
      <c r="B367" s="221"/>
      <c r="C367" s="222"/>
      <c r="D367" s="217" t="s">
        <v>159</v>
      </c>
      <c r="E367" s="223" t="s">
        <v>1</v>
      </c>
      <c r="F367" s="224" t="s">
        <v>264</v>
      </c>
      <c r="G367" s="222"/>
      <c r="H367" s="223" t="s">
        <v>1</v>
      </c>
      <c r="I367" s="225"/>
      <c r="J367" s="222"/>
      <c r="K367" s="222"/>
      <c r="L367" s="226"/>
      <c r="M367" s="227"/>
      <c r="N367" s="228"/>
      <c r="O367" s="228"/>
      <c r="P367" s="228"/>
      <c r="Q367" s="228"/>
      <c r="R367" s="228"/>
      <c r="S367" s="228"/>
      <c r="T367" s="229"/>
      <c r="AT367" s="230" t="s">
        <v>159</v>
      </c>
      <c r="AU367" s="230" t="s">
        <v>87</v>
      </c>
      <c r="AV367" s="13" t="s">
        <v>85</v>
      </c>
      <c r="AW367" s="13" t="s">
        <v>33</v>
      </c>
      <c r="AX367" s="13" t="s">
        <v>77</v>
      </c>
      <c r="AY367" s="230" t="s">
        <v>149</v>
      </c>
    </row>
    <row r="368" spans="2:51" s="14" customFormat="1">
      <c r="B368" s="231"/>
      <c r="C368" s="232"/>
      <c r="D368" s="217" t="s">
        <v>159</v>
      </c>
      <c r="E368" s="233" t="s">
        <v>1</v>
      </c>
      <c r="F368" s="234" t="s">
        <v>156</v>
      </c>
      <c r="G368" s="232"/>
      <c r="H368" s="235">
        <v>4</v>
      </c>
      <c r="I368" s="236"/>
      <c r="J368" s="232"/>
      <c r="K368" s="232"/>
      <c r="L368" s="237"/>
      <c r="M368" s="238"/>
      <c r="N368" s="239"/>
      <c r="O368" s="239"/>
      <c r="P368" s="239"/>
      <c r="Q368" s="239"/>
      <c r="R368" s="239"/>
      <c r="S368" s="239"/>
      <c r="T368" s="240"/>
      <c r="AT368" s="241" t="s">
        <v>159</v>
      </c>
      <c r="AU368" s="241" t="s">
        <v>87</v>
      </c>
      <c r="AV368" s="14" t="s">
        <v>87</v>
      </c>
      <c r="AW368" s="14" t="s">
        <v>33</v>
      </c>
      <c r="AX368" s="14" t="s">
        <v>77</v>
      </c>
      <c r="AY368" s="241" t="s">
        <v>149</v>
      </c>
    </row>
    <row r="369" spans="1:65" s="13" customFormat="1">
      <c r="B369" s="221"/>
      <c r="C369" s="222"/>
      <c r="D369" s="217" t="s">
        <v>159</v>
      </c>
      <c r="E369" s="223" t="s">
        <v>1</v>
      </c>
      <c r="F369" s="224" t="s">
        <v>266</v>
      </c>
      <c r="G369" s="222"/>
      <c r="H369" s="223" t="s">
        <v>1</v>
      </c>
      <c r="I369" s="225"/>
      <c r="J369" s="222"/>
      <c r="K369" s="222"/>
      <c r="L369" s="226"/>
      <c r="M369" s="227"/>
      <c r="N369" s="228"/>
      <c r="O369" s="228"/>
      <c r="P369" s="228"/>
      <c r="Q369" s="228"/>
      <c r="R369" s="228"/>
      <c r="S369" s="228"/>
      <c r="T369" s="229"/>
      <c r="AT369" s="230" t="s">
        <v>159</v>
      </c>
      <c r="AU369" s="230" t="s">
        <v>87</v>
      </c>
      <c r="AV369" s="13" t="s">
        <v>85</v>
      </c>
      <c r="AW369" s="13" t="s">
        <v>33</v>
      </c>
      <c r="AX369" s="13" t="s">
        <v>77</v>
      </c>
      <c r="AY369" s="230" t="s">
        <v>149</v>
      </c>
    </row>
    <row r="370" spans="1:65" s="14" customFormat="1">
      <c r="B370" s="231"/>
      <c r="C370" s="232"/>
      <c r="D370" s="217" t="s">
        <v>159</v>
      </c>
      <c r="E370" s="233" t="s">
        <v>1</v>
      </c>
      <c r="F370" s="234" t="s">
        <v>278</v>
      </c>
      <c r="G370" s="232"/>
      <c r="H370" s="235">
        <v>16</v>
      </c>
      <c r="I370" s="236"/>
      <c r="J370" s="232"/>
      <c r="K370" s="232"/>
      <c r="L370" s="237"/>
      <c r="M370" s="238"/>
      <c r="N370" s="239"/>
      <c r="O370" s="239"/>
      <c r="P370" s="239"/>
      <c r="Q370" s="239"/>
      <c r="R370" s="239"/>
      <c r="S370" s="239"/>
      <c r="T370" s="240"/>
      <c r="AT370" s="241" t="s">
        <v>159</v>
      </c>
      <c r="AU370" s="241" t="s">
        <v>87</v>
      </c>
      <c r="AV370" s="14" t="s">
        <v>87</v>
      </c>
      <c r="AW370" s="14" t="s">
        <v>33</v>
      </c>
      <c r="AX370" s="14" t="s">
        <v>77</v>
      </c>
      <c r="AY370" s="241" t="s">
        <v>149</v>
      </c>
    </row>
    <row r="371" spans="1:65" s="15" customFormat="1">
      <c r="B371" s="242"/>
      <c r="C371" s="243"/>
      <c r="D371" s="217" t="s">
        <v>159</v>
      </c>
      <c r="E371" s="244" t="s">
        <v>1</v>
      </c>
      <c r="F371" s="245" t="s">
        <v>215</v>
      </c>
      <c r="G371" s="243"/>
      <c r="H371" s="246">
        <v>127</v>
      </c>
      <c r="I371" s="247"/>
      <c r="J371" s="243"/>
      <c r="K371" s="243"/>
      <c r="L371" s="248"/>
      <c r="M371" s="249"/>
      <c r="N371" s="250"/>
      <c r="O371" s="250"/>
      <c r="P371" s="250"/>
      <c r="Q371" s="250"/>
      <c r="R371" s="250"/>
      <c r="S371" s="250"/>
      <c r="T371" s="251"/>
      <c r="AT371" s="252" t="s">
        <v>159</v>
      </c>
      <c r="AU371" s="252" t="s">
        <v>87</v>
      </c>
      <c r="AV371" s="15" t="s">
        <v>156</v>
      </c>
      <c r="AW371" s="15" t="s">
        <v>33</v>
      </c>
      <c r="AX371" s="15" t="s">
        <v>85</v>
      </c>
      <c r="AY371" s="252" t="s">
        <v>149</v>
      </c>
    </row>
    <row r="372" spans="1:65" s="2" customFormat="1" ht="21.75" customHeight="1">
      <c r="A372" s="34"/>
      <c r="B372" s="35"/>
      <c r="C372" s="204" t="s">
        <v>368</v>
      </c>
      <c r="D372" s="204" t="s">
        <v>151</v>
      </c>
      <c r="E372" s="205" t="s">
        <v>369</v>
      </c>
      <c r="F372" s="206" t="s">
        <v>370</v>
      </c>
      <c r="G372" s="207" t="s">
        <v>258</v>
      </c>
      <c r="H372" s="208">
        <v>8</v>
      </c>
      <c r="I372" s="209"/>
      <c r="J372" s="210">
        <f>ROUND(I372*H372,2)</f>
        <v>0</v>
      </c>
      <c r="K372" s="206" t="s">
        <v>155</v>
      </c>
      <c r="L372" s="39"/>
      <c r="M372" s="211" t="s">
        <v>1</v>
      </c>
      <c r="N372" s="212" t="s">
        <v>42</v>
      </c>
      <c r="O372" s="71"/>
      <c r="P372" s="213">
        <f>O372*H372</f>
        <v>0</v>
      </c>
      <c r="Q372" s="213">
        <v>0</v>
      </c>
      <c r="R372" s="213">
        <f>Q372*H372</f>
        <v>0</v>
      </c>
      <c r="S372" s="213">
        <v>0</v>
      </c>
      <c r="T372" s="214">
        <f>S372*H372</f>
        <v>0</v>
      </c>
      <c r="U372" s="34"/>
      <c r="V372" s="34"/>
      <c r="W372" s="34"/>
      <c r="X372" s="34"/>
      <c r="Y372" s="34"/>
      <c r="Z372" s="34"/>
      <c r="AA372" s="34"/>
      <c r="AB372" s="34"/>
      <c r="AC372" s="34"/>
      <c r="AD372" s="34"/>
      <c r="AE372" s="34"/>
      <c r="AR372" s="215" t="s">
        <v>156</v>
      </c>
      <c r="AT372" s="215" t="s">
        <v>151</v>
      </c>
      <c r="AU372" s="215" t="s">
        <v>87</v>
      </c>
      <c r="AY372" s="17" t="s">
        <v>149</v>
      </c>
      <c r="BE372" s="216">
        <f>IF(N372="základní",J372,0)</f>
        <v>0</v>
      </c>
      <c r="BF372" s="216">
        <f>IF(N372="snížená",J372,0)</f>
        <v>0</v>
      </c>
      <c r="BG372" s="216">
        <f>IF(N372="zákl. přenesená",J372,0)</f>
        <v>0</v>
      </c>
      <c r="BH372" s="216">
        <f>IF(N372="sníž. přenesená",J372,0)</f>
        <v>0</v>
      </c>
      <c r="BI372" s="216">
        <f>IF(N372="nulová",J372,0)</f>
        <v>0</v>
      </c>
      <c r="BJ372" s="17" t="s">
        <v>85</v>
      </c>
      <c r="BK372" s="216">
        <f>ROUND(I372*H372,2)</f>
        <v>0</v>
      </c>
      <c r="BL372" s="17" t="s">
        <v>156</v>
      </c>
      <c r="BM372" s="215" t="s">
        <v>371</v>
      </c>
    </row>
    <row r="373" spans="1:65" s="2" customFormat="1" ht="29.25">
      <c r="A373" s="34"/>
      <c r="B373" s="35"/>
      <c r="C373" s="36"/>
      <c r="D373" s="217" t="s">
        <v>158</v>
      </c>
      <c r="E373" s="36"/>
      <c r="F373" s="218" t="s">
        <v>372</v>
      </c>
      <c r="G373" s="36"/>
      <c r="H373" s="36"/>
      <c r="I373" s="116"/>
      <c r="J373" s="36"/>
      <c r="K373" s="36"/>
      <c r="L373" s="39"/>
      <c r="M373" s="219"/>
      <c r="N373" s="220"/>
      <c r="O373" s="71"/>
      <c r="P373" s="71"/>
      <c r="Q373" s="71"/>
      <c r="R373" s="71"/>
      <c r="S373" s="71"/>
      <c r="T373" s="72"/>
      <c r="U373" s="34"/>
      <c r="V373" s="34"/>
      <c r="W373" s="34"/>
      <c r="X373" s="34"/>
      <c r="Y373" s="34"/>
      <c r="Z373" s="34"/>
      <c r="AA373" s="34"/>
      <c r="AB373" s="34"/>
      <c r="AC373" s="34"/>
      <c r="AD373" s="34"/>
      <c r="AE373" s="34"/>
      <c r="AT373" s="17" t="s">
        <v>158</v>
      </c>
      <c r="AU373" s="17" t="s">
        <v>87</v>
      </c>
    </row>
    <row r="374" spans="1:65" s="2" customFormat="1" ht="19.5">
      <c r="A374" s="34"/>
      <c r="B374" s="35"/>
      <c r="C374" s="36"/>
      <c r="D374" s="217" t="s">
        <v>241</v>
      </c>
      <c r="E374" s="36"/>
      <c r="F374" s="253" t="s">
        <v>373</v>
      </c>
      <c r="G374" s="36"/>
      <c r="H374" s="36"/>
      <c r="I374" s="116"/>
      <c r="J374" s="36"/>
      <c r="K374" s="36"/>
      <c r="L374" s="39"/>
      <c r="M374" s="219"/>
      <c r="N374" s="220"/>
      <c r="O374" s="71"/>
      <c r="P374" s="71"/>
      <c r="Q374" s="71"/>
      <c r="R374" s="71"/>
      <c r="S374" s="71"/>
      <c r="T374" s="72"/>
      <c r="U374" s="34"/>
      <c r="V374" s="34"/>
      <c r="W374" s="34"/>
      <c r="X374" s="34"/>
      <c r="Y374" s="34"/>
      <c r="Z374" s="34"/>
      <c r="AA374" s="34"/>
      <c r="AB374" s="34"/>
      <c r="AC374" s="34"/>
      <c r="AD374" s="34"/>
      <c r="AE374" s="34"/>
      <c r="AT374" s="17" t="s">
        <v>241</v>
      </c>
      <c r="AU374" s="17" t="s">
        <v>87</v>
      </c>
    </row>
    <row r="375" spans="1:65" s="13" customFormat="1">
      <c r="B375" s="221"/>
      <c r="C375" s="222"/>
      <c r="D375" s="217" t="s">
        <v>159</v>
      </c>
      <c r="E375" s="223" t="s">
        <v>1</v>
      </c>
      <c r="F375" s="224" t="s">
        <v>231</v>
      </c>
      <c r="G375" s="222"/>
      <c r="H375" s="223" t="s">
        <v>1</v>
      </c>
      <c r="I375" s="225"/>
      <c r="J375" s="222"/>
      <c r="K375" s="222"/>
      <c r="L375" s="226"/>
      <c r="M375" s="227"/>
      <c r="N375" s="228"/>
      <c r="O375" s="228"/>
      <c r="P375" s="228"/>
      <c r="Q375" s="228"/>
      <c r="R375" s="228"/>
      <c r="S375" s="228"/>
      <c r="T375" s="229"/>
      <c r="AT375" s="230" t="s">
        <v>159</v>
      </c>
      <c r="AU375" s="230" t="s">
        <v>87</v>
      </c>
      <c r="AV375" s="13" t="s">
        <v>85</v>
      </c>
      <c r="AW375" s="13" t="s">
        <v>33</v>
      </c>
      <c r="AX375" s="13" t="s">
        <v>77</v>
      </c>
      <c r="AY375" s="230" t="s">
        <v>149</v>
      </c>
    </row>
    <row r="376" spans="1:65" s="14" customFormat="1">
      <c r="B376" s="231"/>
      <c r="C376" s="232"/>
      <c r="D376" s="217" t="s">
        <v>159</v>
      </c>
      <c r="E376" s="233" t="s">
        <v>1</v>
      </c>
      <c r="F376" s="234" t="s">
        <v>87</v>
      </c>
      <c r="G376" s="232"/>
      <c r="H376" s="235">
        <v>2</v>
      </c>
      <c r="I376" s="236"/>
      <c r="J376" s="232"/>
      <c r="K376" s="232"/>
      <c r="L376" s="237"/>
      <c r="M376" s="238"/>
      <c r="N376" s="239"/>
      <c r="O376" s="239"/>
      <c r="P376" s="239"/>
      <c r="Q376" s="239"/>
      <c r="R376" s="239"/>
      <c r="S376" s="239"/>
      <c r="T376" s="240"/>
      <c r="AT376" s="241" t="s">
        <v>159</v>
      </c>
      <c r="AU376" s="241" t="s">
        <v>87</v>
      </c>
      <c r="AV376" s="14" t="s">
        <v>87</v>
      </c>
      <c r="AW376" s="14" t="s">
        <v>33</v>
      </c>
      <c r="AX376" s="14" t="s">
        <v>77</v>
      </c>
      <c r="AY376" s="241" t="s">
        <v>149</v>
      </c>
    </row>
    <row r="377" spans="1:65" s="13" customFormat="1">
      <c r="B377" s="221"/>
      <c r="C377" s="222"/>
      <c r="D377" s="217" t="s">
        <v>159</v>
      </c>
      <c r="E377" s="223" t="s">
        <v>1</v>
      </c>
      <c r="F377" s="224" t="s">
        <v>209</v>
      </c>
      <c r="G377" s="222"/>
      <c r="H377" s="223" t="s">
        <v>1</v>
      </c>
      <c r="I377" s="225"/>
      <c r="J377" s="222"/>
      <c r="K377" s="222"/>
      <c r="L377" s="226"/>
      <c r="M377" s="227"/>
      <c r="N377" s="228"/>
      <c r="O377" s="228"/>
      <c r="P377" s="228"/>
      <c r="Q377" s="228"/>
      <c r="R377" s="228"/>
      <c r="S377" s="228"/>
      <c r="T377" s="229"/>
      <c r="AT377" s="230" t="s">
        <v>159</v>
      </c>
      <c r="AU377" s="230" t="s">
        <v>87</v>
      </c>
      <c r="AV377" s="13" t="s">
        <v>85</v>
      </c>
      <c r="AW377" s="13" t="s">
        <v>33</v>
      </c>
      <c r="AX377" s="13" t="s">
        <v>77</v>
      </c>
      <c r="AY377" s="230" t="s">
        <v>149</v>
      </c>
    </row>
    <row r="378" spans="1:65" s="14" customFormat="1">
      <c r="B378" s="231"/>
      <c r="C378" s="232"/>
      <c r="D378" s="217" t="s">
        <v>159</v>
      </c>
      <c r="E378" s="233" t="s">
        <v>1</v>
      </c>
      <c r="F378" s="234" t="s">
        <v>156</v>
      </c>
      <c r="G378" s="232"/>
      <c r="H378" s="235">
        <v>4</v>
      </c>
      <c r="I378" s="236"/>
      <c r="J378" s="232"/>
      <c r="K378" s="232"/>
      <c r="L378" s="237"/>
      <c r="M378" s="238"/>
      <c r="N378" s="239"/>
      <c r="O378" s="239"/>
      <c r="P378" s="239"/>
      <c r="Q378" s="239"/>
      <c r="R378" s="239"/>
      <c r="S378" s="239"/>
      <c r="T378" s="240"/>
      <c r="AT378" s="241" t="s">
        <v>159</v>
      </c>
      <c r="AU378" s="241" t="s">
        <v>87</v>
      </c>
      <c r="AV378" s="14" t="s">
        <v>87</v>
      </c>
      <c r="AW378" s="14" t="s">
        <v>33</v>
      </c>
      <c r="AX378" s="14" t="s">
        <v>77</v>
      </c>
      <c r="AY378" s="241" t="s">
        <v>149</v>
      </c>
    </row>
    <row r="379" spans="1:65" s="13" customFormat="1">
      <c r="B379" s="221"/>
      <c r="C379" s="222"/>
      <c r="D379" s="217" t="s">
        <v>159</v>
      </c>
      <c r="E379" s="223" t="s">
        <v>1</v>
      </c>
      <c r="F379" s="224" t="s">
        <v>211</v>
      </c>
      <c r="G379" s="222"/>
      <c r="H379" s="223" t="s">
        <v>1</v>
      </c>
      <c r="I379" s="225"/>
      <c r="J379" s="222"/>
      <c r="K379" s="222"/>
      <c r="L379" s="226"/>
      <c r="M379" s="227"/>
      <c r="N379" s="228"/>
      <c r="O379" s="228"/>
      <c r="P379" s="228"/>
      <c r="Q379" s="228"/>
      <c r="R379" s="228"/>
      <c r="S379" s="228"/>
      <c r="T379" s="229"/>
      <c r="AT379" s="230" t="s">
        <v>159</v>
      </c>
      <c r="AU379" s="230" t="s">
        <v>87</v>
      </c>
      <c r="AV379" s="13" t="s">
        <v>85</v>
      </c>
      <c r="AW379" s="13" t="s">
        <v>33</v>
      </c>
      <c r="AX379" s="13" t="s">
        <v>77</v>
      </c>
      <c r="AY379" s="230" t="s">
        <v>149</v>
      </c>
    </row>
    <row r="380" spans="1:65" s="14" customFormat="1">
      <c r="B380" s="231"/>
      <c r="C380" s="232"/>
      <c r="D380" s="217" t="s">
        <v>159</v>
      </c>
      <c r="E380" s="233" t="s">
        <v>1</v>
      </c>
      <c r="F380" s="234" t="s">
        <v>87</v>
      </c>
      <c r="G380" s="232"/>
      <c r="H380" s="235">
        <v>2</v>
      </c>
      <c r="I380" s="236"/>
      <c r="J380" s="232"/>
      <c r="K380" s="232"/>
      <c r="L380" s="237"/>
      <c r="M380" s="238"/>
      <c r="N380" s="239"/>
      <c r="O380" s="239"/>
      <c r="P380" s="239"/>
      <c r="Q380" s="239"/>
      <c r="R380" s="239"/>
      <c r="S380" s="239"/>
      <c r="T380" s="240"/>
      <c r="AT380" s="241" t="s">
        <v>159</v>
      </c>
      <c r="AU380" s="241" t="s">
        <v>87</v>
      </c>
      <c r="AV380" s="14" t="s">
        <v>87</v>
      </c>
      <c r="AW380" s="14" t="s">
        <v>33</v>
      </c>
      <c r="AX380" s="14" t="s">
        <v>77</v>
      </c>
      <c r="AY380" s="241" t="s">
        <v>149</v>
      </c>
    </row>
    <row r="381" spans="1:65" s="15" customFormat="1">
      <c r="B381" s="242"/>
      <c r="C381" s="243"/>
      <c r="D381" s="217" t="s">
        <v>159</v>
      </c>
      <c r="E381" s="244" t="s">
        <v>1</v>
      </c>
      <c r="F381" s="245" t="s">
        <v>215</v>
      </c>
      <c r="G381" s="243"/>
      <c r="H381" s="246">
        <v>8</v>
      </c>
      <c r="I381" s="247"/>
      <c r="J381" s="243"/>
      <c r="K381" s="243"/>
      <c r="L381" s="248"/>
      <c r="M381" s="249"/>
      <c r="N381" s="250"/>
      <c r="O381" s="250"/>
      <c r="P381" s="250"/>
      <c r="Q381" s="250"/>
      <c r="R381" s="250"/>
      <c r="S381" s="250"/>
      <c r="T381" s="251"/>
      <c r="AT381" s="252" t="s">
        <v>159</v>
      </c>
      <c r="AU381" s="252" t="s">
        <v>87</v>
      </c>
      <c r="AV381" s="15" t="s">
        <v>156</v>
      </c>
      <c r="AW381" s="15" t="s">
        <v>33</v>
      </c>
      <c r="AX381" s="15" t="s">
        <v>85</v>
      </c>
      <c r="AY381" s="252" t="s">
        <v>149</v>
      </c>
    </row>
    <row r="382" spans="1:65" s="2" customFormat="1" ht="21.75" customHeight="1">
      <c r="A382" s="34"/>
      <c r="B382" s="35"/>
      <c r="C382" s="204" t="s">
        <v>98</v>
      </c>
      <c r="D382" s="204" t="s">
        <v>151</v>
      </c>
      <c r="E382" s="205" t="s">
        <v>374</v>
      </c>
      <c r="F382" s="206" t="s">
        <v>375</v>
      </c>
      <c r="G382" s="207" t="s">
        <v>258</v>
      </c>
      <c r="H382" s="208">
        <v>23</v>
      </c>
      <c r="I382" s="209"/>
      <c r="J382" s="210">
        <f>ROUND(I382*H382,2)</f>
        <v>0</v>
      </c>
      <c r="K382" s="206" t="s">
        <v>155</v>
      </c>
      <c r="L382" s="39"/>
      <c r="M382" s="211" t="s">
        <v>1</v>
      </c>
      <c r="N382" s="212" t="s">
        <v>42</v>
      </c>
      <c r="O382" s="71"/>
      <c r="P382" s="213">
        <f>O382*H382</f>
        <v>0</v>
      </c>
      <c r="Q382" s="213">
        <v>0</v>
      </c>
      <c r="R382" s="213">
        <f>Q382*H382</f>
        <v>0</v>
      </c>
      <c r="S382" s="213">
        <v>0</v>
      </c>
      <c r="T382" s="214">
        <f>S382*H382</f>
        <v>0</v>
      </c>
      <c r="U382" s="34"/>
      <c r="V382" s="34"/>
      <c r="W382" s="34"/>
      <c r="X382" s="34"/>
      <c r="Y382" s="34"/>
      <c r="Z382" s="34"/>
      <c r="AA382" s="34"/>
      <c r="AB382" s="34"/>
      <c r="AC382" s="34"/>
      <c r="AD382" s="34"/>
      <c r="AE382" s="34"/>
      <c r="AR382" s="215" t="s">
        <v>156</v>
      </c>
      <c r="AT382" s="215" t="s">
        <v>151</v>
      </c>
      <c r="AU382" s="215" t="s">
        <v>87</v>
      </c>
      <c r="AY382" s="17" t="s">
        <v>149</v>
      </c>
      <c r="BE382" s="216">
        <f>IF(N382="základní",J382,0)</f>
        <v>0</v>
      </c>
      <c r="BF382" s="216">
        <f>IF(N382="snížená",J382,0)</f>
        <v>0</v>
      </c>
      <c r="BG382" s="216">
        <f>IF(N382="zákl. přenesená",J382,0)</f>
        <v>0</v>
      </c>
      <c r="BH382" s="216">
        <f>IF(N382="sníž. přenesená",J382,0)</f>
        <v>0</v>
      </c>
      <c r="BI382" s="216">
        <f>IF(N382="nulová",J382,0)</f>
        <v>0</v>
      </c>
      <c r="BJ382" s="17" t="s">
        <v>85</v>
      </c>
      <c r="BK382" s="216">
        <f>ROUND(I382*H382,2)</f>
        <v>0</v>
      </c>
      <c r="BL382" s="17" t="s">
        <v>156</v>
      </c>
      <c r="BM382" s="215" t="s">
        <v>376</v>
      </c>
    </row>
    <row r="383" spans="1:65" s="2" customFormat="1" ht="29.25">
      <c r="A383" s="34"/>
      <c r="B383" s="35"/>
      <c r="C383" s="36"/>
      <c r="D383" s="217" t="s">
        <v>158</v>
      </c>
      <c r="E383" s="36"/>
      <c r="F383" s="218" t="s">
        <v>377</v>
      </c>
      <c r="G383" s="36"/>
      <c r="H383" s="36"/>
      <c r="I383" s="116"/>
      <c r="J383" s="36"/>
      <c r="K383" s="36"/>
      <c r="L383" s="39"/>
      <c r="M383" s="219"/>
      <c r="N383" s="220"/>
      <c r="O383" s="71"/>
      <c r="P383" s="71"/>
      <c r="Q383" s="71"/>
      <c r="R383" s="71"/>
      <c r="S383" s="71"/>
      <c r="T383" s="72"/>
      <c r="U383" s="34"/>
      <c r="V383" s="34"/>
      <c r="W383" s="34"/>
      <c r="X383" s="34"/>
      <c r="Y383" s="34"/>
      <c r="Z383" s="34"/>
      <c r="AA383" s="34"/>
      <c r="AB383" s="34"/>
      <c r="AC383" s="34"/>
      <c r="AD383" s="34"/>
      <c r="AE383" s="34"/>
      <c r="AT383" s="17" t="s">
        <v>158</v>
      </c>
      <c r="AU383" s="17" t="s">
        <v>87</v>
      </c>
    </row>
    <row r="384" spans="1:65" s="2" customFormat="1" ht="19.5">
      <c r="A384" s="34"/>
      <c r="B384" s="35"/>
      <c r="C384" s="36"/>
      <c r="D384" s="217" t="s">
        <v>241</v>
      </c>
      <c r="E384" s="36"/>
      <c r="F384" s="253" t="s">
        <v>373</v>
      </c>
      <c r="G384" s="36"/>
      <c r="H384" s="36"/>
      <c r="I384" s="116"/>
      <c r="J384" s="36"/>
      <c r="K384" s="36"/>
      <c r="L384" s="39"/>
      <c r="M384" s="219"/>
      <c r="N384" s="220"/>
      <c r="O384" s="71"/>
      <c r="P384" s="71"/>
      <c r="Q384" s="71"/>
      <c r="R384" s="71"/>
      <c r="S384" s="71"/>
      <c r="T384" s="72"/>
      <c r="U384" s="34"/>
      <c r="V384" s="34"/>
      <c r="W384" s="34"/>
      <c r="X384" s="34"/>
      <c r="Y384" s="34"/>
      <c r="Z384" s="34"/>
      <c r="AA384" s="34"/>
      <c r="AB384" s="34"/>
      <c r="AC384" s="34"/>
      <c r="AD384" s="34"/>
      <c r="AE384" s="34"/>
      <c r="AT384" s="17" t="s">
        <v>241</v>
      </c>
      <c r="AU384" s="17" t="s">
        <v>87</v>
      </c>
    </row>
    <row r="385" spans="2:51" s="13" customFormat="1">
      <c r="B385" s="221"/>
      <c r="C385" s="222"/>
      <c r="D385" s="217" t="s">
        <v>159</v>
      </c>
      <c r="E385" s="223" t="s">
        <v>1</v>
      </c>
      <c r="F385" s="224" t="s">
        <v>160</v>
      </c>
      <c r="G385" s="222"/>
      <c r="H385" s="223" t="s">
        <v>1</v>
      </c>
      <c r="I385" s="225"/>
      <c r="J385" s="222"/>
      <c r="K385" s="222"/>
      <c r="L385" s="226"/>
      <c r="M385" s="227"/>
      <c r="N385" s="228"/>
      <c r="O385" s="228"/>
      <c r="P385" s="228"/>
      <c r="Q385" s="228"/>
      <c r="R385" s="228"/>
      <c r="S385" s="228"/>
      <c r="T385" s="229"/>
      <c r="AT385" s="230" t="s">
        <v>159</v>
      </c>
      <c r="AU385" s="230" t="s">
        <v>87</v>
      </c>
      <c r="AV385" s="13" t="s">
        <v>85</v>
      </c>
      <c r="AW385" s="13" t="s">
        <v>33</v>
      </c>
      <c r="AX385" s="13" t="s">
        <v>77</v>
      </c>
      <c r="AY385" s="230" t="s">
        <v>149</v>
      </c>
    </row>
    <row r="386" spans="2:51" s="14" customFormat="1">
      <c r="B386" s="231"/>
      <c r="C386" s="232"/>
      <c r="D386" s="217" t="s">
        <v>159</v>
      </c>
      <c r="E386" s="233" t="s">
        <v>1</v>
      </c>
      <c r="F386" s="234" t="s">
        <v>156</v>
      </c>
      <c r="G386" s="232"/>
      <c r="H386" s="235">
        <v>4</v>
      </c>
      <c r="I386" s="236"/>
      <c r="J386" s="232"/>
      <c r="K386" s="232"/>
      <c r="L386" s="237"/>
      <c r="M386" s="238"/>
      <c r="N386" s="239"/>
      <c r="O386" s="239"/>
      <c r="P386" s="239"/>
      <c r="Q386" s="239"/>
      <c r="R386" s="239"/>
      <c r="S386" s="239"/>
      <c r="T386" s="240"/>
      <c r="AT386" s="241" t="s">
        <v>159</v>
      </c>
      <c r="AU386" s="241" t="s">
        <v>87</v>
      </c>
      <c r="AV386" s="14" t="s">
        <v>87</v>
      </c>
      <c r="AW386" s="14" t="s">
        <v>33</v>
      </c>
      <c r="AX386" s="14" t="s">
        <v>77</v>
      </c>
      <c r="AY386" s="241" t="s">
        <v>149</v>
      </c>
    </row>
    <row r="387" spans="2:51" s="13" customFormat="1">
      <c r="B387" s="221"/>
      <c r="C387" s="222"/>
      <c r="D387" s="217" t="s">
        <v>159</v>
      </c>
      <c r="E387" s="223" t="s">
        <v>1</v>
      </c>
      <c r="F387" s="224" t="s">
        <v>231</v>
      </c>
      <c r="G387" s="222"/>
      <c r="H387" s="223" t="s">
        <v>1</v>
      </c>
      <c r="I387" s="225"/>
      <c r="J387" s="222"/>
      <c r="K387" s="222"/>
      <c r="L387" s="226"/>
      <c r="M387" s="227"/>
      <c r="N387" s="228"/>
      <c r="O387" s="228"/>
      <c r="P387" s="228"/>
      <c r="Q387" s="228"/>
      <c r="R387" s="228"/>
      <c r="S387" s="228"/>
      <c r="T387" s="229"/>
      <c r="AT387" s="230" t="s">
        <v>159</v>
      </c>
      <c r="AU387" s="230" t="s">
        <v>87</v>
      </c>
      <c r="AV387" s="13" t="s">
        <v>85</v>
      </c>
      <c r="AW387" s="13" t="s">
        <v>33</v>
      </c>
      <c r="AX387" s="13" t="s">
        <v>77</v>
      </c>
      <c r="AY387" s="230" t="s">
        <v>149</v>
      </c>
    </row>
    <row r="388" spans="2:51" s="14" customFormat="1">
      <c r="B388" s="231"/>
      <c r="C388" s="232"/>
      <c r="D388" s="217" t="s">
        <v>159</v>
      </c>
      <c r="E388" s="233" t="s">
        <v>1</v>
      </c>
      <c r="F388" s="234" t="s">
        <v>87</v>
      </c>
      <c r="G388" s="232"/>
      <c r="H388" s="235">
        <v>2</v>
      </c>
      <c r="I388" s="236"/>
      <c r="J388" s="232"/>
      <c r="K388" s="232"/>
      <c r="L388" s="237"/>
      <c r="M388" s="238"/>
      <c r="N388" s="239"/>
      <c r="O388" s="239"/>
      <c r="P388" s="239"/>
      <c r="Q388" s="239"/>
      <c r="R388" s="239"/>
      <c r="S388" s="239"/>
      <c r="T388" s="240"/>
      <c r="AT388" s="241" t="s">
        <v>159</v>
      </c>
      <c r="AU388" s="241" t="s">
        <v>87</v>
      </c>
      <c r="AV388" s="14" t="s">
        <v>87</v>
      </c>
      <c r="AW388" s="14" t="s">
        <v>33</v>
      </c>
      <c r="AX388" s="14" t="s">
        <v>77</v>
      </c>
      <c r="AY388" s="241" t="s">
        <v>149</v>
      </c>
    </row>
    <row r="389" spans="2:51" s="13" customFormat="1">
      <c r="B389" s="221"/>
      <c r="C389" s="222"/>
      <c r="D389" s="217" t="s">
        <v>159</v>
      </c>
      <c r="E389" s="223" t="s">
        <v>1</v>
      </c>
      <c r="F389" s="224" t="s">
        <v>233</v>
      </c>
      <c r="G389" s="222"/>
      <c r="H389" s="223" t="s">
        <v>1</v>
      </c>
      <c r="I389" s="225"/>
      <c r="J389" s="222"/>
      <c r="K389" s="222"/>
      <c r="L389" s="226"/>
      <c r="M389" s="227"/>
      <c r="N389" s="228"/>
      <c r="O389" s="228"/>
      <c r="P389" s="228"/>
      <c r="Q389" s="228"/>
      <c r="R389" s="228"/>
      <c r="S389" s="228"/>
      <c r="T389" s="229"/>
      <c r="AT389" s="230" t="s">
        <v>159</v>
      </c>
      <c r="AU389" s="230" t="s">
        <v>87</v>
      </c>
      <c r="AV389" s="13" t="s">
        <v>85</v>
      </c>
      <c r="AW389" s="13" t="s">
        <v>33</v>
      </c>
      <c r="AX389" s="13" t="s">
        <v>77</v>
      </c>
      <c r="AY389" s="230" t="s">
        <v>149</v>
      </c>
    </row>
    <row r="390" spans="2:51" s="14" customFormat="1">
      <c r="B390" s="231"/>
      <c r="C390" s="232"/>
      <c r="D390" s="217" t="s">
        <v>159</v>
      </c>
      <c r="E390" s="233" t="s">
        <v>1</v>
      </c>
      <c r="F390" s="234" t="s">
        <v>87</v>
      </c>
      <c r="G390" s="232"/>
      <c r="H390" s="235">
        <v>2</v>
      </c>
      <c r="I390" s="236"/>
      <c r="J390" s="232"/>
      <c r="K390" s="232"/>
      <c r="L390" s="237"/>
      <c r="M390" s="238"/>
      <c r="N390" s="239"/>
      <c r="O390" s="239"/>
      <c r="P390" s="239"/>
      <c r="Q390" s="239"/>
      <c r="R390" s="239"/>
      <c r="S390" s="239"/>
      <c r="T390" s="240"/>
      <c r="AT390" s="241" t="s">
        <v>159</v>
      </c>
      <c r="AU390" s="241" t="s">
        <v>87</v>
      </c>
      <c r="AV390" s="14" t="s">
        <v>87</v>
      </c>
      <c r="AW390" s="14" t="s">
        <v>33</v>
      </c>
      <c r="AX390" s="14" t="s">
        <v>77</v>
      </c>
      <c r="AY390" s="241" t="s">
        <v>149</v>
      </c>
    </row>
    <row r="391" spans="2:51" s="13" customFormat="1">
      <c r="B391" s="221"/>
      <c r="C391" s="222"/>
      <c r="D391" s="217" t="s">
        <v>159</v>
      </c>
      <c r="E391" s="223" t="s">
        <v>1</v>
      </c>
      <c r="F391" s="224" t="s">
        <v>234</v>
      </c>
      <c r="G391" s="222"/>
      <c r="H391" s="223" t="s">
        <v>1</v>
      </c>
      <c r="I391" s="225"/>
      <c r="J391" s="222"/>
      <c r="K391" s="222"/>
      <c r="L391" s="226"/>
      <c r="M391" s="227"/>
      <c r="N391" s="228"/>
      <c r="O391" s="228"/>
      <c r="P391" s="228"/>
      <c r="Q391" s="228"/>
      <c r="R391" s="228"/>
      <c r="S391" s="228"/>
      <c r="T391" s="229"/>
      <c r="AT391" s="230" t="s">
        <v>159</v>
      </c>
      <c r="AU391" s="230" t="s">
        <v>87</v>
      </c>
      <c r="AV391" s="13" t="s">
        <v>85</v>
      </c>
      <c r="AW391" s="13" t="s">
        <v>33</v>
      </c>
      <c r="AX391" s="13" t="s">
        <v>77</v>
      </c>
      <c r="AY391" s="230" t="s">
        <v>149</v>
      </c>
    </row>
    <row r="392" spans="2:51" s="14" customFormat="1">
      <c r="B392" s="231"/>
      <c r="C392" s="232"/>
      <c r="D392" s="217" t="s">
        <v>159</v>
      </c>
      <c r="E392" s="233" t="s">
        <v>1</v>
      </c>
      <c r="F392" s="234" t="s">
        <v>87</v>
      </c>
      <c r="G392" s="232"/>
      <c r="H392" s="235">
        <v>2</v>
      </c>
      <c r="I392" s="236"/>
      <c r="J392" s="232"/>
      <c r="K392" s="232"/>
      <c r="L392" s="237"/>
      <c r="M392" s="238"/>
      <c r="N392" s="239"/>
      <c r="O392" s="239"/>
      <c r="P392" s="239"/>
      <c r="Q392" s="239"/>
      <c r="R392" s="239"/>
      <c r="S392" s="239"/>
      <c r="T392" s="240"/>
      <c r="AT392" s="241" t="s">
        <v>159</v>
      </c>
      <c r="AU392" s="241" t="s">
        <v>87</v>
      </c>
      <c r="AV392" s="14" t="s">
        <v>87</v>
      </c>
      <c r="AW392" s="14" t="s">
        <v>33</v>
      </c>
      <c r="AX392" s="14" t="s">
        <v>77</v>
      </c>
      <c r="AY392" s="241" t="s">
        <v>149</v>
      </c>
    </row>
    <row r="393" spans="2:51" s="13" customFormat="1">
      <c r="B393" s="221"/>
      <c r="C393" s="222"/>
      <c r="D393" s="217" t="s">
        <v>159</v>
      </c>
      <c r="E393" s="223" t="s">
        <v>1</v>
      </c>
      <c r="F393" s="224" t="s">
        <v>221</v>
      </c>
      <c r="G393" s="222"/>
      <c r="H393" s="223" t="s">
        <v>1</v>
      </c>
      <c r="I393" s="225"/>
      <c r="J393" s="222"/>
      <c r="K393" s="222"/>
      <c r="L393" s="226"/>
      <c r="M393" s="227"/>
      <c r="N393" s="228"/>
      <c r="O393" s="228"/>
      <c r="P393" s="228"/>
      <c r="Q393" s="228"/>
      <c r="R393" s="228"/>
      <c r="S393" s="228"/>
      <c r="T393" s="229"/>
      <c r="AT393" s="230" t="s">
        <v>159</v>
      </c>
      <c r="AU393" s="230" t="s">
        <v>87</v>
      </c>
      <c r="AV393" s="13" t="s">
        <v>85</v>
      </c>
      <c r="AW393" s="13" t="s">
        <v>33</v>
      </c>
      <c r="AX393" s="13" t="s">
        <v>77</v>
      </c>
      <c r="AY393" s="230" t="s">
        <v>149</v>
      </c>
    </row>
    <row r="394" spans="2:51" s="14" customFormat="1">
      <c r="B394" s="231"/>
      <c r="C394" s="232"/>
      <c r="D394" s="217" t="s">
        <v>159</v>
      </c>
      <c r="E394" s="233" t="s">
        <v>1</v>
      </c>
      <c r="F394" s="234" t="s">
        <v>87</v>
      </c>
      <c r="G394" s="232"/>
      <c r="H394" s="235">
        <v>2</v>
      </c>
      <c r="I394" s="236"/>
      <c r="J394" s="232"/>
      <c r="K394" s="232"/>
      <c r="L394" s="237"/>
      <c r="M394" s="238"/>
      <c r="N394" s="239"/>
      <c r="O394" s="239"/>
      <c r="P394" s="239"/>
      <c r="Q394" s="239"/>
      <c r="R394" s="239"/>
      <c r="S394" s="239"/>
      <c r="T394" s="240"/>
      <c r="AT394" s="241" t="s">
        <v>159</v>
      </c>
      <c r="AU394" s="241" t="s">
        <v>87</v>
      </c>
      <c r="AV394" s="14" t="s">
        <v>87</v>
      </c>
      <c r="AW394" s="14" t="s">
        <v>33</v>
      </c>
      <c r="AX394" s="14" t="s">
        <v>77</v>
      </c>
      <c r="AY394" s="241" t="s">
        <v>149</v>
      </c>
    </row>
    <row r="395" spans="2:51" s="13" customFormat="1">
      <c r="B395" s="221"/>
      <c r="C395" s="222"/>
      <c r="D395" s="217" t="s">
        <v>159</v>
      </c>
      <c r="E395" s="223" t="s">
        <v>1</v>
      </c>
      <c r="F395" s="224" t="s">
        <v>209</v>
      </c>
      <c r="G395" s="222"/>
      <c r="H395" s="223" t="s">
        <v>1</v>
      </c>
      <c r="I395" s="225"/>
      <c r="J395" s="222"/>
      <c r="K395" s="222"/>
      <c r="L395" s="226"/>
      <c r="M395" s="227"/>
      <c r="N395" s="228"/>
      <c r="O395" s="228"/>
      <c r="P395" s="228"/>
      <c r="Q395" s="228"/>
      <c r="R395" s="228"/>
      <c r="S395" s="228"/>
      <c r="T395" s="229"/>
      <c r="AT395" s="230" t="s">
        <v>159</v>
      </c>
      <c r="AU395" s="230" t="s">
        <v>87</v>
      </c>
      <c r="AV395" s="13" t="s">
        <v>85</v>
      </c>
      <c r="AW395" s="13" t="s">
        <v>33</v>
      </c>
      <c r="AX395" s="13" t="s">
        <v>77</v>
      </c>
      <c r="AY395" s="230" t="s">
        <v>149</v>
      </c>
    </row>
    <row r="396" spans="2:51" s="14" customFormat="1">
      <c r="B396" s="231"/>
      <c r="C396" s="232"/>
      <c r="D396" s="217" t="s">
        <v>159</v>
      </c>
      <c r="E396" s="233" t="s">
        <v>1</v>
      </c>
      <c r="F396" s="234" t="s">
        <v>156</v>
      </c>
      <c r="G396" s="232"/>
      <c r="H396" s="235">
        <v>4</v>
      </c>
      <c r="I396" s="236"/>
      <c r="J396" s="232"/>
      <c r="K396" s="232"/>
      <c r="L396" s="237"/>
      <c r="M396" s="238"/>
      <c r="N396" s="239"/>
      <c r="O396" s="239"/>
      <c r="P396" s="239"/>
      <c r="Q396" s="239"/>
      <c r="R396" s="239"/>
      <c r="S396" s="239"/>
      <c r="T396" s="240"/>
      <c r="AT396" s="241" t="s">
        <v>159</v>
      </c>
      <c r="AU396" s="241" t="s">
        <v>87</v>
      </c>
      <c r="AV396" s="14" t="s">
        <v>87</v>
      </c>
      <c r="AW396" s="14" t="s">
        <v>33</v>
      </c>
      <c r="AX396" s="14" t="s">
        <v>77</v>
      </c>
      <c r="AY396" s="241" t="s">
        <v>149</v>
      </c>
    </row>
    <row r="397" spans="2:51" s="13" customFormat="1">
      <c r="B397" s="221"/>
      <c r="C397" s="222"/>
      <c r="D397" s="217" t="s">
        <v>159</v>
      </c>
      <c r="E397" s="223" t="s">
        <v>1</v>
      </c>
      <c r="F397" s="224" t="s">
        <v>211</v>
      </c>
      <c r="G397" s="222"/>
      <c r="H397" s="223" t="s">
        <v>1</v>
      </c>
      <c r="I397" s="225"/>
      <c r="J397" s="222"/>
      <c r="K397" s="222"/>
      <c r="L397" s="226"/>
      <c r="M397" s="227"/>
      <c r="N397" s="228"/>
      <c r="O397" s="228"/>
      <c r="P397" s="228"/>
      <c r="Q397" s="228"/>
      <c r="R397" s="228"/>
      <c r="S397" s="228"/>
      <c r="T397" s="229"/>
      <c r="AT397" s="230" t="s">
        <v>159</v>
      </c>
      <c r="AU397" s="230" t="s">
        <v>87</v>
      </c>
      <c r="AV397" s="13" t="s">
        <v>85</v>
      </c>
      <c r="AW397" s="13" t="s">
        <v>33</v>
      </c>
      <c r="AX397" s="13" t="s">
        <v>77</v>
      </c>
      <c r="AY397" s="230" t="s">
        <v>149</v>
      </c>
    </row>
    <row r="398" spans="2:51" s="14" customFormat="1">
      <c r="B398" s="231"/>
      <c r="C398" s="232"/>
      <c r="D398" s="217" t="s">
        <v>159</v>
      </c>
      <c r="E398" s="233" t="s">
        <v>1</v>
      </c>
      <c r="F398" s="234" t="s">
        <v>87</v>
      </c>
      <c r="G398" s="232"/>
      <c r="H398" s="235">
        <v>2</v>
      </c>
      <c r="I398" s="236"/>
      <c r="J398" s="232"/>
      <c r="K398" s="232"/>
      <c r="L398" s="237"/>
      <c r="M398" s="238"/>
      <c r="N398" s="239"/>
      <c r="O398" s="239"/>
      <c r="P398" s="239"/>
      <c r="Q398" s="239"/>
      <c r="R398" s="239"/>
      <c r="S398" s="239"/>
      <c r="T398" s="240"/>
      <c r="AT398" s="241" t="s">
        <v>159</v>
      </c>
      <c r="AU398" s="241" t="s">
        <v>87</v>
      </c>
      <c r="AV398" s="14" t="s">
        <v>87</v>
      </c>
      <c r="AW398" s="14" t="s">
        <v>33</v>
      </c>
      <c r="AX398" s="14" t="s">
        <v>77</v>
      </c>
      <c r="AY398" s="241" t="s">
        <v>149</v>
      </c>
    </row>
    <row r="399" spans="2:51" s="13" customFormat="1">
      <c r="B399" s="221"/>
      <c r="C399" s="222"/>
      <c r="D399" s="217" t="s">
        <v>159</v>
      </c>
      <c r="E399" s="223" t="s">
        <v>1</v>
      </c>
      <c r="F399" s="224" t="s">
        <v>266</v>
      </c>
      <c r="G399" s="222"/>
      <c r="H399" s="223" t="s">
        <v>1</v>
      </c>
      <c r="I399" s="225"/>
      <c r="J399" s="222"/>
      <c r="K399" s="222"/>
      <c r="L399" s="226"/>
      <c r="M399" s="227"/>
      <c r="N399" s="228"/>
      <c r="O399" s="228"/>
      <c r="P399" s="228"/>
      <c r="Q399" s="228"/>
      <c r="R399" s="228"/>
      <c r="S399" s="228"/>
      <c r="T399" s="229"/>
      <c r="AT399" s="230" t="s">
        <v>159</v>
      </c>
      <c r="AU399" s="230" t="s">
        <v>87</v>
      </c>
      <c r="AV399" s="13" t="s">
        <v>85</v>
      </c>
      <c r="AW399" s="13" t="s">
        <v>33</v>
      </c>
      <c r="AX399" s="13" t="s">
        <v>77</v>
      </c>
      <c r="AY399" s="230" t="s">
        <v>149</v>
      </c>
    </row>
    <row r="400" spans="2:51" s="14" customFormat="1">
      <c r="B400" s="231"/>
      <c r="C400" s="232"/>
      <c r="D400" s="217" t="s">
        <v>159</v>
      </c>
      <c r="E400" s="233" t="s">
        <v>1</v>
      </c>
      <c r="F400" s="234" t="s">
        <v>161</v>
      </c>
      <c r="G400" s="232"/>
      <c r="H400" s="235">
        <v>5</v>
      </c>
      <c r="I400" s="236"/>
      <c r="J400" s="232"/>
      <c r="K400" s="232"/>
      <c r="L400" s="237"/>
      <c r="M400" s="238"/>
      <c r="N400" s="239"/>
      <c r="O400" s="239"/>
      <c r="P400" s="239"/>
      <c r="Q400" s="239"/>
      <c r="R400" s="239"/>
      <c r="S400" s="239"/>
      <c r="T400" s="240"/>
      <c r="AT400" s="241" t="s">
        <v>159</v>
      </c>
      <c r="AU400" s="241" t="s">
        <v>87</v>
      </c>
      <c r="AV400" s="14" t="s">
        <v>87</v>
      </c>
      <c r="AW400" s="14" t="s">
        <v>33</v>
      </c>
      <c r="AX400" s="14" t="s">
        <v>77</v>
      </c>
      <c r="AY400" s="241" t="s">
        <v>149</v>
      </c>
    </row>
    <row r="401" spans="1:65" s="15" customFormat="1">
      <c r="B401" s="242"/>
      <c r="C401" s="243"/>
      <c r="D401" s="217" t="s">
        <v>159</v>
      </c>
      <c r="E401" s="244" t="s">
        <v>1</v>
      </c>
      <c r="F401" s="245" t="s">
        <v>215</v>
      </c>
      <c r="G401" s="243"/>
      <c r="H401" s="246">
        <v>23</v>
      </c>
      <c r="I401" s="247"/>
      <c r="J401" s="243"/>
      <c r="K401" s="243"/>
      <c r="L401" s="248"/>
      <c r="M401" s="249"/>
      <c r="N401" s="250"/>
      <c r="O401" s="250"/>
      <c r="P401" s="250"/>
      <c r="Q401" s="250"/>
      <c r="R401" s="250"/>
      <c r="S401" s="250"/>
      <c r="T401" s="251"/>
      <c r="AT401" s="252" t="s">
        <v>159</v>
      </c>
      <c r="AU401" s="252" t="s">
        <v>87</v>
      </c>
      <c r="AV401" s="15" t="s">
        <v>156</v>
      </c>
      <c r="AW401" s="15" t="s">
        <v>33</v>
      </c>
      <c r="AX401" s="15" t="s">
        <v>85</v>
      </c>
      <c r="AY401" s="252" t="s">
        <v>149</v>
      </c>
    </row>
    <row r="402" spans="1:65" s="2" customFormat="1" ht="21.75" customHeight="1">
      <c r="A402" s="34"/>
      <c r="B402" s="35"/>
      <c r="C402" s="204" t="s">
        <v>378</v>
      </c>
      <c r="D402" s="204" t="s">
        <v>151</v>
      </c>
      <c r="E402" s="205" t="s">
        <v>379</v>
      </c>
      <c r="F402" s="206" t="s">
        <v>380</v>
      </c>
      <c r="G402" s="207" t="s">
        <v>381</v>
      </c>
      <c r="H402" s="208">
        <v>2</v>
      </c>
      <c r="I402" s="209"/>
      <c r="J402" s="210">
        <f>ROUND(I402*H402,2)</f>
        <v>0</v>
      </c>
      <c r="K402" s="206" t="s">
        <v>155</v>
      </c>
      <c r="L402" s="39"/>
      <c r="M402" s="211" t="s">
        <v>1</v>
      </c>
      <c r="N402" s="212" t="s">
        <v>42</v>
      </c>
      <c r="O402" s="71"/>
      <c r="P402" s="213">
        <f>O402*H402</f>
        <v>0</v>
      </c>
      <c r="Q402" s="213">
        <v>0</v>
      </c>
      <c r="R402" s="213">
        <f>Q402*H402</f>
        <v>0</v>
      </c>
      <c r="S402" s="213">
        <v>0</v>
      </c>
      <c r="T402" s="214">
        <f>S402*H402</f>
        <v>0</v>
      </c>
      <c r="U402" s="34"/>
      <c r="V402" s="34"/>
      <c r="W402" s="34"/>
      <c r="X402" s="34"/>
      <c r="Y402" s="34"/>
      <c r="Z402" s="34"/>
      <c r="AA402" s="34"/>
      <c r="AB402" s="34"/>
      <c r="AC402" s="34"/>
      <c r="AD402" s="34"/>
      <c r="AE402" s="34"/>
      <c r="AR402" s="215" t="s">
        <v>156</v>
      </c>
      <c r="AT402" s="215" t="s">
        <v>151</v>
      </c>
      <c r="AU402" s="215" t="s">
        <v>87</v>
      </c>
      <c r="AY402" s="17" t="s">
        <v>149</v>
      </c>
      <c r="BE402" s="216">
        <f>IF(N402="základní",J402,0)</f>
        <v>0</v>
      </c>
      <c r="BF402" s="216">
        <f>IF(N402="snížená",J402,0)</f>
        <v>0</v>
      </c>
      <c r="BG402" s="216">
        <f>IF(N402="zákl. přenesená",J402,0)</f>
        <v>0</v>
      </c>
      <c r="BH402" s="216">
        <f>IF(N402="sníž. přenesená",J402,0)</f>
        <v>0</v>
      </c>
      <c r="BI402" s="216">
        <f>IF(N402="nulová",J402,0)</f>
        <v>0</v>
      </c>
      <c r="BJ402" s="17" t="s">
        <v>85</v>
      </c>
      <c r="BK402" s="216">
        <f>ROUND(I402*H402,2)</f>
        <v>0</v>
      </c>
      <c r="BL402" s="17" t="s">
        <v>156</v>
      </c>
      <c r="BM402" s="215" t="s">
        <v>382</v>
      </c>
    </row>
    <row r="403" spans="1:65" s="2" customFormat="1" ht="58.5">
      <c r="A403" s="34"/>
      <c r="B403" s="35"/>
      <c r="C403" s="36"/>
      <c r="D403" s="217" t="s">
        <v>158</v>
      </c>
      <c r="E403" s="36"/>
      <c r="F403" s="218" t="s">
        <v>383</v>
      </c>
      <c r="G403" s="36"/>
      <c r="H403" s="36"/>
      <c r="I403" s="116"/>
      <c r="J403" s="36"/>
      <c r="K403" s="36"/>
      <c r="L403" s="39"/>
      <c r="M403" s="219"/>
      <c r="N403" s="220"/>
      <c r="O403" s="71"/>
      <c r="P403" s="71"/>
      <c r="Q403" s="71"/>
      <c r="R403" s="71"/>
      <c r="S403" s="71"/>
      <c r="T403" s="72"/>
      <c r="U403" s="34"/>
      <c r="V403" s="34"/>
      <c r="W403" s="34"/>
      <c r="X403" s="34"/>
      <c r="Y403" s="34"/>
      <c r="Z403" s="34"/>
      <c r="AA403" s="34"/>
      <c r="AB403" s="34"/>
      <c r="AC403" s="34"/>
      <c r="AD403" s="34"/>
      <c r="AE403" s="34"/>
      <c r="AT403" s="17" t="s">
        <v>158</v>
      </c>
      <c r="AU403" s="17" t="s">
        <v>87</v>
      </c>
    </row>
    <row r="404" spans="1:65" s="13" customFormat="1">
      <c r="B404" s="221"/>
      <c r="C404" s="222"/>
      <c r="D404" s="217" t="s">
        <v>159</v>
      </c>
      <c r="E404" s="223" t="s">
        <v>1</v>
      </c>
      <c r="F404" s="224" t="s">
        <v>231</v>
      </c>
      <c r="G404" s="222"/>
      <c r="H404" s="223" t="s">
        <v>1</v>
      </c>
      <c r="I404" s="225"/>
      <c r="J404" s="222"/>
      <c r="K404" s="222"/>
      <c r="L404" s="226"/>
      <c r="M404" s="227"/>
      <c r="N404" s="228"/>
      <c r="O404" s="228"/>
      <c r="P404" s="228"/>
      <c r="Q404" s="228"/>
      <c r="R404" s="228"/>
      <c r="S404" s="228"/>
      <c r="T404" s="229"/>
      <c r="AT404" s="230" t="s">
        <v>159</v>
      </c>
      <c r="AU404" s="230" t="s">
        <v>87</v>
      </c>
      <c r="AV404" s="13" t="s">
        <v>85</v>
      </c>
      <c r="AW404" s="13" t="s">
        <v>33</v>
      </c>
      <c r="AX404" s="13" t="s">
        <v>77</v>
      </c>
      <c r="AY404" s="230" t="s">
        <v>149</v>
      </c>
    </row>
    <row r="405" spans="1:65" s="14" customFormat="1">
      <c r="B405" s="231"/>
      <c r="C405" s="232"/>
      <c r="D405" s="217" t="s">
        <v>159</v>
      </c>
      <c r="E405" s="233" t="s">
        <v>1</v>
      </c>
      <c r="F405" s="234" t="s">
        <v>87</v>
      </c>
      <c r="G405" s="232"/>
      <c r="H405" s="235">
        <v>2</v>
      </c>
      <c r="I405" s="236"/>
      <c r="J405" s="232"/>
      <c r="K405" s="232"/>
      <c r="L405" s="237"/>
      <c r="M405" s="238"/>
      <c r="N405" s="239"/>
      <c r="O405" s="239"/>
      <c r="P405" s="239"/>
      <c r="Q405" s="239"/>
      <c r="R405" s="239"/>
      <c r="S405" s="239"/>
      <c r="T405" s="240"/>
      <c r="AT405" s="241" t="s">
        <v>159</v>
      </c>
      <c r="AU405" s="241" t="s">
        <v>87</v>
      </c>
      <c r="AV405" s="14" t="s">
        <v>87</v>
      </c>
      <c r="AW405" s="14" t="s">
        <v>33</v>
      </c>
      <c r="AX405" s="14" t="s">
        <v>85</v>
      </c>
      <c r="AY405" s="241" t="s">
        <v>149</v>
      </c>
    </row>
    <row r="406" spans="1:65" s="2" customFormat="1" ht="21.75" customHeight="1">
      <c r="A406" s="34"/>
      <c r="B406" s="35"/>
      <c r="C406" s="204" t="s">
        <v>384</v>
      </c>
      <c r="D406" s="204" t="s">
        <v>151</v>
      </c>
      <c r="E406" s="205" t="s">
        <v>385</v>
      </c>
      <c r="F406" s="206" t="s">
        <v>386</v>
      </c>
      <c r="G406" s="207" t="s">
        <v>258</v>
      </c>
      <c r="H406" s="208">
        <v>36</v>
      </c>
      <c r="I406" s="209"/>
      <c r="J406" s="210">
        <f>ROUND(I406*H406,2)</f>
        <v>0</v>
      </c>
      <c r="K406" s="206" t="s">
        <v>155</v>
      </c>
      <c r="L406" s="39"/>
      <c r="M406" s="211" t="s">
        <v>1</v>
      </c>
      <c r="N406" s="212" t="s">
        <v>42</v>
      </c>
      <c r="O406" s="71"/>
      <c r="P406" s="213">
        <f>O406*H406</f>
        <v>0</v>
      </c>
      <c r="Q406" s="213">
        <v>0</v>
      </c>
      <c r="R406" s="213">
        <f>Q406*H406</f>
        <v>0</v>
      </c>
      <c r="S406" s="213">
        <v>0</v>
      </c>
      <c r="T406" s="214">
        <f>S406*H406</f>
        <v>0</v>
      </c>
      <c r="U406" s="34"/>
      <c r="V406" s="34"/>
      <c r="W406" s="34"/>
      <c r="X406" s="34"/>
      <c r="Y406" s="34"/>
      <c r="Z406" s="34"/>
      <c r="AA406" s="34"/>
      <c r="AB406" s="34"/>
      <c r="AC406" s="34"/>
      <c r="AD406" s="34"/>
      <c r="AE406" s="34"/>
      <c r="AR406" s="215" t="s">
        <v>156</v>
      </c>
      <c r="AT406" s="215" t="s">
        <v>151</v>
      </c>
      <c r="AU406" s="215" t="s">
        <v>87</v>
      </c>
      <c r="AY406" s="17" t="s">
        <v>149</v>
      </c>
      <c r="BE406" s="216">
        <f>IF(N406="základní",J406,0)</f>
        <v>0</v>
      </c>
      <c r="BF406" s="216">
        <f>IF(N406="snížená",J406,0)</f>
        <v>0</v>
      </c>
      <c r="BG406" s="216">
        <f>IF(N406="zákl. přenesená",J406,0)</f>
        <v>0</v>
      </c>
      <c r="BH406" s="216">
        <f>IF(N406="sníž. přenesená",J406,0)</f>
        <v>0</v>
      </c>
      <c r="BI406" s="216">
        <f>IF(N406="nulová",J406,0)</f>
        <v>0</v>
      </c>
      <c r="BJ406" s="17" t="s">
        <v>85</v>
      </c>
      <c r="BK406" s="216">
        <f>ROUND(I406*H406,2)</f>
        <v>0</v>
      </c>
      <c r="BL406" s="17" t="s">
        <v>156</v>
      </c>
      <c r="BM406" s="215" t="s">
        <v>387</v>
      </c>
    </row>
    <row r="407" spans="1:65" s="2" customFormat="1" ht="58.5">
      <c r="A407" s="34"/>
      <c r="B407" s="35"/>
      <c r="C407" s="36"/>
      <c r="D407" s="217" t="s">
        <v>158</v>
      </c>
      <c r="E407" s="36"/>
      <c r="F407" s="218" t="s">
        <v>388</v>
      </c>
      <c r="G407" s="36"/>
      <c r="H407" s="36"/>
      <c r="I407" s="116"/>
      <c r="J407" s="36"/>
      <c r="K407" s="36"/>
      <c r="L407" s="39"/>
      <c r="M407" s="219"/>
      <c r="N407" s="220"/>
      <c r="O407" s="71"/>
      <c r="P407" s="71"/>
      <c r="Q407" s="71"/>
      <c r="R407" s="71"/>
      <c r="S407" s="71"/>
      <c r="T407" s="72"/>
      <c r="U407" s="34"/>
      <c r="V407" s="34"/>
      <c r="W407" s="34"/>
      <c r="X407" s="34"/>
      <c r="Y407" s="34"/>
      <c r="Z407" s="34"/>
      <c r="AA407" s="34"/>
      <c r="AB407" s="34"/>
      <c r="AC407" s="34"/>
      <c r="AD407" s="34"/>
      <c r="AE407" s="34"/>
      <c r="AT407" s="17" t="s">
        <v>158</v>
      </c>
      <c r="AU407" s="17" t="s">
        <v>87</v>
      </c>
    </row>
    <row r="408" spans="1:65" s="2" customFormat="1" ht="19.5">
      <c r="A408" s="34"/>
      <c r="B408" s="35"/>
      <c r="C408" s="36"/>
      <c r="D408" s="217" t="s">
        <v>241</v>
      </c>
      <c r="E408" s="36"/>
      <c r="F408" s="253" t="s">
        <v>389</v>
      </c>
      <c r="G408" s="36"/>
      <c r="H408" s="36"/>
      <c r="I408" s="116"/>
      <c r="J408" s="36"/>
      <c r="K408" s="36"/>
      <c r="L408" s="39"/>
      <c r="M408" s="219"/>
      <c r="N408" s="220"/>
      <c r="O408" s="71"/>
      <c r="P408" s="71"/>
      <c r="Q408" s="71"/>
      <c r="R408" s="71"/>
      <c r="S408" s="71"/>
      <c r="T408" s="72"/>
      <c r="U408" s="34"/>
      <c r="V408" s="34"/>
      <c r="W408" s="34"/>
      <c r="X408" s="34"/>
      <c r="Y408" s="34"/>
      <c r="Z408" s="34"/>
      <c r="AA408" s="34"/>
      <c r="AB408" s="34"/>
      <c r="AC408" s="34"/>
      <c r="AD408" s="34"/>
      <c r="AE408" s="34"/>
      <c r="AT408" s="17" t="s">
        <v>241</v>
      </c>
      <c r="AU408" s="17" t="s">
        <v>87</v>
      </c>
    </row>
    <row r="409" spans="1:65" s="13" customFormat="1">
      <c r="B409" s="221"/>
      <c r="C409" s="222"/>
      <c r="D409" s="217" t="s">
        <v>159</v>
      </c>
      <c r="E409" s="223" t="s">
        <v>1</v>
      </c>
      <c r="F409" s="224" t="s">
        <v>221</v>
      </c>
      <c r="G409" s="222"/>
      <c r="H409" s="223" t="s">
        <v>1</v>
      </c>
      <c r="I409" s="225"/>
      <c r="J409" s="222"/>
      <c r="K409" s="222"/>
      <c r="L409" s="226"/>
      <c r="M409" s="227"/>
      <c r="N409" s="228"/>
      <c r="O409" s="228"/>
      <c r="P409" s="228"/>
      <c r="Q409" s="228"/>
      <c r="R409" s="228"/>
      <c r="S409" s="228"/>
      <c r="T409" s="229"/>
      <c r="AT409" s="230" t="s">
        <v>159</v>
      </c>
      <c r="AU409" s="230" t="s">
        <v>87</v>
      </c>
      <c r="AV409" s="13" t="s">
        <v>85</v>
      </c>
      <c r="AW409" s="13" t="s">
        <v>33</v>
      </c>
      <c r="AX409" s="13" t="s">
        <v>77</v>
      </c>
      <c r="AY409" s="230" t="s">
        <v>149</v>
      </c>
    </row>
    <row r="410" spans="1:65" s="14" customFormat="1">
      <c r="B410" s="231"/>
      <c r="C410" s="232"/>
      <c r="D410" s="217" t="s">
        <v>159</v>
      </c>
      <c r="E410" s="233" t="s">
        <v>1</v>
      </c>
      <c r="F410" s="234" t="s">
        <v>331</v>
      </c>
      <c r="G410" s="232"/>
      <c r="H410" s="235">
        <v>24</v>
      </c>
      <c r="I410" s="236"/>
      <c r="J410" s="232"/>
      <c r="K410" s="232"/>
      <c r="L410" s="237"/>
      <c r="M410" s="238"/>
      <c r="N410" s="239"/>
      <c r="O410" s="239"/>
      <c r="P410" s="239"/>
      <c r="Q410" s="239"/>
      <c r="R410" s="239"/>
      <c r="S410" s="239"/>
      <c r="T410" s="240"/>
      <c r="AT410" s="241" t="s">
        <v>159</v>
      </c>
      <c r="AU410" s="241" t="s">
        <v>87</v>
      </c>
      <c r="AV410" s="14" t="s">
        <v>87</v>
      </c>
      <c r="AW410" s="14" t="s">
        <v>33</v>
      </c>
      <c r="AX410" s="14" t="s">
        <v>77</v>
      </c>
      <c r="AY410" s="241" t="s">
        <v>149</v>
      </c>
    </row>
    <row r="411" spans="1:65" s="13" customFormat="1">
      <c r="B411" s="221"/>
      <c r="C411" s="222"/>
      <c r="D411" s="217" t="s">
        <v>159</v>
      </c>
      <c r="E411" s="223" t="s">
        <v>1</v>
      </c>
      <c r="F411" s="224" t="s">
        <v>209</v>
      </c>
      <c r="G411" s="222"/>
      <c r="H411" s="223" t="s">
        <v>1</v>
      </c>
      <c r="I411" s="225"/>
      <c r="J411" s="222"/>
      <c r="K411" s="222"/>
      <c r="L411" s="226"/>
      <c r="M411" s="227"/>
      <c r="N411" s="228"/>
      <c r="O411" s="228"/>
      <c r="P411" s="228"/>
      <c r="Q411" s="228"/>
      <c r="R411" s="228"/>
      <c r="S411" s="228"/>
      <c r="T411" s="229"/>
      <c r="AT411" s="230" t="s">
        <v>159</v>
      </c>
      <c r="AU411" s="230" t="s">
        <v>87</v>
      </c>
      <c r="AV411" s="13" t="s">
        <v>85</v>
      </c>
      <c r="AW411" s="13" t="s">
        <v>33</v>
      </c>
      <c r="AX411" s="13" t="s">
        <v>77</v>
      </c>
      <c r="AY411" s="230" t="s">
        <v>149</v>
      </c>
    </row>
    <row r="412" spans="1:65" s="14" customFormat="1">
      <c r="B412" s="231"/>
      <c r="C412" s="232"/>
      <c r="D412" s="217" t="s">
        <v>159</v>
      </c>
      <c r="E412" s="233" t="s">
        <v>1</v>
      </c>
      <c r="F412" s="234" t="s">
        <v>390</v>
      </c>
      <c r="G412" s="232"/>
      <c r="H412" s="235">
        <v>12</v>
      </c>
      <c r="I412" s="236"/>
      <c r="J412" s="232"/>
      <c r="K412" s="232"/>
      <c r="L412" s="237"/>
      <c r="M412" s="238"/>
      <c r="N412" s="239"/>
      <c r="O412" s="239"/>
      <c r="P412" s="239"/>
      <c r="Q412" s="239"/>
      <c r="R412" s="239"/>
      <c r="S412" s="239"/>
      <c r="T412" s="240"/>
      <c r="AT412" s="241" t="s">
        <v>159</v>
      </c>
      <c r="AU412" s="241" t="s">
        <v>87</v>
      </c>
      <c r="AV412" s="14" t="s">
        <v>87</v>
      </c>
      <c r="AW412" s="14" t="s">
        <v>33</v>
      </c>
      <c r="AX412" s="14" t="s">
        <v>77</v>
      </c>
      <c r="AY412" s="241" t="s">
        <v>149</v>
      </c>
    </row>
    <row r="413" spans="1:65" s="15" customFormat="1">
      <c r="B413" s="242"/>
      <c r="C413" s="243"/>
      <c r="D413" s="217" t="s">
        <v>159</v>
      </c>
      <c r="E413" s="244" t="s">
        <v>1</v>
      </c>
      <c r="F413" s="245" t="s">
        <v>215</v>
      </c>
      <c r="G413" s="243"/>
      <c r="H413" s="246">
        <v>36</v>
      </c>
      <c r="I413" s="247"/>
      <c r="J413" s="243"/>
      <c r="K413" s="243"/>
      <c r="L413" s="248"/>
      <c r="M413" s="249"/>
      <c r="N413" s="250"/>
      <c r="O413" s="250"/>
      <c r="P413" s="250"/>
      <c r="Q413" s="250"/>
      <c r="R413" s="250"/>
      <c r="S413" s="250"/>
      <c r="T413" s="251"/>
      <c r="AT413" s="252" t="s">
        <v>159</v>
      </c>
      <c r="AU413" s="252" t="s">
        <v>87</v>
      </c>
      <c r="AV413" s="15" t="s">
        <v>156</v>
      </c>
      <c r="AW413" s="15" t="s">
        <v>33</v>
      </c>
      <c r="AX413" s="15" t="s">
        <v>85</v>
      </c>
      <c r="AY413" s="252" t="s">
        <v>149</v>
      </c>
    </row>
    <row r="414" spans="1:65" s="2" customFormat="1" ht="21.75" customHeight="1">
      <c r="A414" s="34"/>
      <c r="B414" s="35"/>
      <c r="C414" s="204" t="s">
        <v>391</v>
      </c>
      <c r="D414" s="204" t="s">
        <v>151</v>
      </c>
      <c r="E414" s="205" t="s">
        <v>392</v>
      </c>
      <c r="F414" s="206" t="s">
        <v>393</v>
      </c>
      <c r="G414" s="207" t="s">
        <v>394</v>
      </c>
      <c r="H414" s="208">
        <v>814</v>
      </c>
      <c r="I414" s="209"/>
      <c r="J414" s="210">
        <f>ROUND(I414*H414,2)</f>
        <v>0</v>
      </c>
      <c r="K414" s="206" t="s">
        <v>155</v>
      </c>
      <c r="L414" s="39"/>
      <c r="M414" s="211" t="s">
        <v>1</v>
      </c>
      <c r="N414" s="212" t="s">
        <v>42</v>
      </c>
      <c r="O414" s="71"/>
      <c r="P414" s="213">
        <f>O414*H414</f>
        <v>0</v>
      </c>
      <c r="Q414" s="213">
        <v>0</v>
      </c>
      <c r="R414" s="213">
        <f>Q414*H414</f>
        <v>0</v>
      </c>
      <c r="S414" s="213">
        <v>0</v>
      </c>
      <c r="T414" s="214">
        <f>S414*H414</f>
        <v>0</v>
      </c>
      <c r="U414" s="34"/>
      <c r="V414" s="34"/>
      <c r="W414" s="34"/>
      <c r="X414" s="34"/>
      <c r="Y414" s="34"/>
      <c r="Z414" s="34"/>
      <c r="AA414" s="34"/>
      <c r="AB414" s="34"/>
      <c r="AC414" s="34"/>
      <c r="AD414" s="34"/>
      <c r="AE414" s="34"/>
      <c r="AR414" s="215" t="s">
        <v>156</v>
      </c>
      <c r="AT414" s="215" t="s">
        <v>151</v>
      </c>
      <c r="AU414" s="215" t="s">
        <v>87</v>
      </c>
      <c r="AY414" s="17" t="s">
        <v>149</v>
      </c>
      <c r="BE414" s="216">
        <f>IF(N414="základní",J414,0)</f>
        <v>0</v>
      </c>
      <c r="BF414" s="216">
        <f>IF(N414="snížená",J414,0)</f>
        <v>0</v>
      </c>
      <c r="BG414" s="216">
        <f>IF(N414="zákl. přenesená",J414,0)</f>
        <v>0</v>
      </c>
      <c r="BH414" s="216">
        <f>IF(N414="sníž. přenesená",J414,0)</f>
        <v>0</v>
      </c>
      <c r="BI414" s="216">
        <f>IF(N414="nulová",J414,0)</f>
        <v>0</v>
      </c>
      <c r="BJ414" s="17" t="s">
        <v>85</v>
      </c>
      <c r="BK414" s="216">
        <f>ROUND(I414*H414,2)</f>
        <v>0</v>
      </c>
      <c r="BL414" s="17" t="s">
        <v>156</v>
      </c>
      <c r="BM414" s="215" t="s">
        <v>395</v>
      </c>
    </row>
    <row r="415" spans="1:65" s="2" customFormat="1" ht="48.75">
      <c r="A415" s="34"/>
      <c r="B415" s="35"/>
      <c r="C415" s="36"/>
      <c r="D415" s="217" t="s">
        <v>158</v>
      </c>
      <c r="E415" s="36"/>
      <c r="F415" s="218" t="s">
        <v>396</v>
      </c>
      <c r="G415" s="36"/>
      <c r="H415" s="36"/>
      <c r="I415" s="116"/>
      <c r="J415" s="36"/>
      <c r="K415" s="36"/>
      <c r="L415" s="39"/>
      <c r="M415" s="219"/>
      <c r="N415" s="220"/>
      <c r="O415" s="71"/>
      <c r="P415" s="71"/>
      <c r="Q415" s="71"/>
      <c r="R415" s="71"/>
      <c r="S415" s="71"/>
      <c r="T415" s="72"/>
      <c r="U415" s="34"/>
      <c r="V415" s="34"/>
      <c r="W415" s="34"/>
      <c r="X415" s="34"/>
      <c r="Y415" s="34"/>
      <c r="Z415" s="34"/>
      <c r="AA415" s="34"/>
      <c r="AB415" s="34"/>
      <c r="AC415" s="34"/>
      <c r="AD415" s="34"/>
      <c r="AE415" s="34"/>
      <c r="AT415" s="17" t="s">
        <v>158</v>
      </c>
      <c r="AU415" s="17" t="s">
        <v>87</v>
      </c>
    </row>
    <row r="416" spans="1:65" s="13" customFormat="1">
      <c r="B416" s="221"/>
      <c r="C416" s="222"/>
      <c r="D416" s="217" t="s">
        <v>159</v>
      </c>
      <c r="E416" s="223" t="s">
        <v>1</v>
      </c>
      <c r="F416" s="224" t="s">
        <v>209</v>
      </c>
      <c r="G416" s="222"/>
      <c r="H416" s="223" t="s">
        <v>1</v>
      </c>
      <c r="I416" s="225"/>
      <c r="J416" s="222"/>
      <c r="K416" s="222"/>
      <c r="L416" s="226"/>
      <c r="M416" s="227"/>
      <c r="N416" s="228"/>
      <c r="O416" s="228"/>
      <c r="P416" s="228"/>
      <c r="Q416" s="228"/>
      <c r="R416" s="228"/>
      <c r="S416" s="228"/>
      <c r="T416" s="229"/>
      <c r="AT416" s="230" t="s">
        <v>159</v>
      </c>
      <c r="AU416" s="230" t="s">
        <v>87</v>
      </c>
      <c r="AV416" s="13" t="s">
        <v>85</v>
      </c>
      <c r="AW416" s="13" t="s">
        <v>33</v>
      </c>
      <c r="AX416" s="13" t="s">
        <v>77</v>
      </c>
      <c r="AY416" s="230" t="s">
        <v>149</v>
      </c>
    </row>
    <row r="417" spans="1:65" s="14" customFormat="1">
      <c r="B417" s="231"/>
      <c r="C417" s="232"/>
      <c r="D417" s="217" t="s">
        <v>159</v>
      </c>
      <c r="E417" s="233" t="s">
        <v>1</v>
      </c>
      <c r="F417" s="234" t="s">
        <v>397</v>
      </c>
      <c r="G417" s="232"/>
      <c r="H417" s="235">
        <v>540</v>
      </c>
      <c r="I417" s="236"/>
      <c r="J417" s="232"/>
      <c r="K417" s="232"/>
      <c r="L417" s="237"/>
      <c r="M417" s="238"/>
      <c r="N417" s="239"/>
      <c r="O417" s="239"/>
      <c r="P417" s="239"/>
      <c r="Q417" s="239"/>
      <c r="R417" s="239"/>
      <c r="S417" s="239"/>
      <c r="T417" s="240"/>
      <c r="AT417" s="241" t="s">
        <v>159</v>
      </c>
      <c r="AU417" s="241" t="s">
        <v>87</v>
      </c>
      <c r="AV417" s="14" t="s">
        <v>87</v>
      </c>
      <c r="AW417" s="14" t="s">
        <v>33</v>
      </c>
      <c r="AX417" s="14" t="s">
        <v>77</v>
      </c>
      <c r="AY417" s="241" t="s">
        <v>149</v>
      </c>
    </row>
    <row r="418" spans="1:65" s="13" customFormat="1">
      <c r="B418" s="221"/>
      <c r="C418" s="222"/>
      <c r="D418" s="217" t="s">
        <v>159</v>
      </c>
      <c r="E418" s="223" t="s">
        <v>1</v>
      </c>
      <c r="F418" s="224" t="s">
        <v>211</v>
      </c>
      <c r="G418" s="222"/>
      <c r="H418" s="223" t="s">
        <v>1</v>
      </c>
      <c r="I418" s="225"/>
      <c r="J418" s="222"/>
      <c r="K418" s="222"/>
      <c r="L418" s="226"/>
      <c r="M418" s="227"/>
      <c r="N418" s="228"/>
      <c r="O418" s="228"/>
      <c r="P418" s="228"/>
      <c r="Q418" s="228"/>
      <c r="R418" s="228"/>
      <c r="S418" s="228"/>
      <c r="T418" s="229"/>
      <c r="AT418" s="230" t="s">
        <v>159</v>
      </c>
      <c r="AU418" s="230" t="s">
        <v>87</v>
      </c>
      <c r="AV418" s="13" t="s">
        <v>85</v>
      </c>
      <c r="AW418" s="13" t="s">
        <v>33</v>
      </c>
      <c r="AX418" s="13" t="s">
        <v>77</v>
      </c>
      <c r="AY418" s="230" t="s">
        <v>149</v>
      </c>
    </row>
    <row r="419" spans="1:65" s="14" customFormat="1">
      <c r="B419" s="231"/>
      <c r="C419" s="232"/>
      <c r="D419" s="217" t="s">
        <v>159</v>
      </c>
      <c r="E419" s="233" t="s">
        <v>1</v>
      </c>
      <c r="F419" s="234" t="s">
        <v>398</v>
      </c>
      <c r="G419" s="232"/>
      <c r="H419" s="235">
        <v>274</v>
      </c>
      <c r="I419" s="236"/>
      <c r="J419" s="232"/>
      <c r="K419" s="232"/>
      <c r="L419" s="237"/>
      <c r="M419" s="238"/>
      <c r="N419" s="239"/>
      <c r="O419" s="239"/>
      <c r="P419" s="239"/>
      <c r="Q419" s="239"/>
      <c r="R419" s="239"/>
      <c r="S419" s="239"/>
      <c r="T419" s="240"/>
      <c r="AT419" s="241" t="s">
        <v>159</v>
      </c>
      <c r="AU419" s="241" t="s">
        <v>87</v>
      </c>
      <c r="AV419" s="14" t="s">
        <v>87</v>
      </c>
      <c r="AW419" s="14" t="s">
        <v>33</v>
      </c>
      <c r="AX419" s="14" t="s">
        <v>77</v>
      </c>
      <c r="AY419" s="241" t="s">
        <v>149</v>
      </c>
    </row>
    <row r="420" spans="1:65" s="15" customFormat="1">
      <c r="B420" s="242"/>
      <c r="C420" s="243"/>
      <c r="D420" s="217" t="s">
        <v>159</v>
      </c>
      <c r="E420" s="244" t="s">
        <v>1</v>
      </c>
      <c r="F420" s="245" t="s">
        <v>215</v>
      </c>
      <c r="G420" s="243"/>
      <c r="H420" s="246">
        <v>814</v>
      </c>
      <c r="I420" s="247"/>
      <c r="J420" s="243"/>
      <c r="K420" s="243"/>
      <c r="L420" s="248"/>
      <c r="M420" s="249"/>
      <c r="N420" s="250"/>
      <c r="O420" s="250"/>
      <c r="P420" s="250"/>
      <c r="Q420" s="250"/>
      <c r="R420" s="250"/>
      <c r="S420" s="250"/>
      <c r="T420" s="251"/>
      <c r="AT420" s="252" t="s">
        <v>159</v>
      </c>
      <c r="AU420" s="252" t="s">
        <v>87</v>
      </c>
      <c r="AV420" s="15" t="s">
        <v>156</v>
      </c>
      <c r="AW420" s="15" t="s">
        <v>33</v>
      </c>
      <c r="AX420" s="15" t="s">
        <v>85</v>
      </c>
      <c r="AY420" s="252" t="s">
        <v>149</v>
      </c>
    </row>
    <row r="421" spans="1:65" s="2" customFormat="1" ht="21.75" customHeight="1">
      <c r="A421" s="34"/>
      <c r="B421" s="35"/>
      <c r="C421" s="204" t="s">
        <v>399</v>
      </c>
      <c r="D421" s="204" t="s">
        <v>151</v>
      </c>
      <c r="E421" s="205" t="s">
        <v>400</v>
      </c>
      <c r="F421" s="206" t="s">
        <v>401</v>
      </c>
      <c r="G421" s="207" t="s">
        <v>394</v>
      </c>
      <c r="H421" s="208">
        <v>50</v>
      </c>
      <c r="I421" s="209"/>
      <c r="J421" s="210">
        <f>ROUND(I421*H421,2)</f>
        <v>0</v>
      </c>
      <c r="K421" s="206" t="s">
        <v>155</v>
      </c>
      <c r="L421" s="39"/>
      <c r="M421" s="211" t="s">
        <v>1</v>
      </c>
      <c r="N421" s="212" t="s">
        <v>42</v>
      </c>
      <c r="O421" s="71"/>
      <c r="P421" s="213">
        <f>O421*H421</f>
        <v>0</v>
      </c>
      <c r="Q421" s="213">
        <v>0</v>
      </c>
      <c r="R421" s="213">
        <f>Q421*H421</f>
        <v>0</v>
      </c>
      <c r="S421" s="213">
        <v>0</v>
      </c>
      <c r="T421" s="214">
        <f>S421*H421</f>
        <v>0</v>
      </c>
      <c r="U421" s="34"/>
      <c r="V421" s="34"/>
      <c r="W421" s="34"/>
      <c r="X421" s="34"/>
      <c r="Y421" s="34"/>
      <c r="Z421" s="34"/>
      <c r="AA421" s="34"/>
      <c r="AB421" s="34"/>
      <c r="AC421" s="34"/>
      <c r="AD421" s="34"/>
      <c r="AE421" s="34"/>
      <c r="AR421" s="215" t="s">
        <v>156</v>
      </c>
      <c r="AT421" s="215" t="s">
        <v>151</v>
      </c>
      <c r="AU421" s="215" t="s">
        <v>87</v>
      </c>
      <c r="AY421" s="17" t="s">
        <v>149</v>
      </c>
      <c r="BE421" s="216">
        <f>IF(N421="základní",J421,0)</f>
        <v>0</v>
      </c>
      <c r="BF421" s="216">
        <f>IF(N421="snížená",J421,0)</f>
        <v>0</v>
      </c>
      <c r="BG421" s="216">
        <f>IF(N421="zákl. přenesená",J421,0)</f>
        <v>0</v>
      </c>
      <c r="BH421" s="216">
        <f>IF(N421="sníž. přenesená",J421,0)</f>
        <v>0</v>
      </c>
      <c r="BI421" s="216">
        <f>IF(N421="nulová",J421,0)</f>
        <v>0</v>
      </c>
      <c r="BJ421" s="17" t="s">
        <v>85</v>
      </c>
      <c r="BK421" s="216">
        <f>ROUND(I421*H421,2)</f>
        <v>0</v>
      </c>
      <c r="BL421" s="17" t="s">
        <v>156</v>
      </c>
      <c r="BM421" s="215" t="s">
        <v>402</v>
      </c>
    </row>
    <row r="422" spans="1:65" s="2" customFormat="1" ht="58.5">
      <c r="A422" s="34"/>
      <c r="B422" s="35"/>
      <c r="C422" s="36"/>
      <c r="D422" s="217" t="s">
        <v>158</v>
      </c>
      <c r="E422" s="36"/>
      <c r="F422" s="218" t="s">
        <v>403</v>
      </c>
      <c r="G422" s="36"/>
      <c r="H422" s="36"/>
      <c r="I422" s="116"/>
      <c r="J422" s="36"/>
      <c r="K422" s="36"/>
      <c r="L422" s="39"/>
      <c r="M422" s="219"/>
      <c r="N422" s="220"/>
      <c r="O422" s="71"/>
      <c r="P422" s="71"/>
      <c r="Q422" s="71"/>
      <c r="R422" s="71"/>
      <c r="S422" s="71"/>
      <c r="T422" s="72"/>
      <c r="U422" s="34"/>
      <c r="V422" s="34"/>
      <c r="W422" s="34"/>
      <c r="X422" s="34"/>
      <c r="Y422" s="34"/>
      <c r="Z422" s="34"/>
      <c r="AA422" s="34"/>
      <c r="AB422" s="34"/>
      <c r="AC422" s="34"/>
      <c r="AD422" s="34"/>
      <c r="AE422" s="34"/>
      <c r="AT422" s="17" t="s">
        <v>158</v>
      </c>
      <c r="AU422" s="17" t="s">
        <v>87</v>
      </c>
    </row>
    <row r="423" spans="1:65" s="13" customFormat="1">
      <c r="B423" s="221"/>
      <c r="C423" s="222"/>
      <c r="D423" s="217" t="s">
        <v>159</v>
      </c>
      <c r="E423" s="223" t="s">
        <v>1</v>
      </c>
      <c r="F423" s="224" t="s">
        <v>315</v>
      </c>
      <c r="G423" s="222"/>
      <c r="H423" s="223" t="s">
        <v>1</v>
      </c>
      <c r="I423" s="225"/>
      <c r="J423" s="222"/>
      <c r="K423" s="222"/>
      <c r="L423" s="226"/>
      <c r="M423" s="227"/>
      <c r="N423" s="228"/>
      <c r="O423" s="228"/>
      <c r="P423" s="228"/>
      <c r="Q423" s="228"/>
      <c r="R423" s="228"/>
      <c r="S423" s="228"/>
      <c r="T423" s="229"/>
      <c r="AT423" s="230" t="s">
        <v>159</v>
      </c>
      <c r="AU423" s="230" t="s">
        <v>87</v>
      </c>
      <c r="AV423" s="13" t="s">
        <v>85</v>
      </c>
      <c r="AW423" s="13" t="s">
        <v>33</v>
      </c>
      <c r="AX423" s="13" t="s">
        <v>77</v>
      </c>
      <c r="AY423" s="230" t="s">
        <v>149</v>
      </c>
    </row>
    <row r="424" spans="1:65" s="14" customFormat="1">
      <c r="B424" s="231"/>
      <c r="C424" s="232"/>
      <c r="D424" s="217" t="s">
        <v>159</v>
      </c>
      <c r="E424" s="233" t="s">
        <v>1</v>
      </c>
      <c r="F424" s="234" t="s">
        <v>354</v>
      </c>
      <c r="G424" s="232"/>
      <c r="H424" s="235">
        <v>50</v>
      </c>
      <c r="I424" s="236"/>
      <c r="J424" s="232"/>
      <c r="K424" s="232"/>
      <c r="L424" s="237"/>
      <c r="M424" s="238"/>
      <c r="N424" s="239"/>
      <c r="O424" s="239"/>
      <c r="P424" s="239"/>
      <c r="Q424" s="239"/>
      <c r="R424" s="239"/>
      <c r="S424" s="239"/>
      <c r="T424" s="240"/>
      <c r="AT424" s="241" t="s">
        <v>159</v>
      </c>
      <c r="AU424" s="241" t="s">
        <v>87</v>
      </c>
      <c r="AV424" s="14" t="s">
        <v>87</v>
      </c>
      <c r="AW424" s="14" t="s">
        <v>33</v>
      </c>
      <c r="AX424" s="14" t="s">
        <v>85</v>
      </c>
      <c r="AY424" s="241" t="s">
        <v>149</v>
      </c>
    </row>
    <row r="425" spans="1:65" s="2" customFormat="1" ht="21.75" customHeight="1">
      <c r="A425" s="34"/>
      <c r="B425" s="35"/>
      <c r="C425" s="204" t="s">
        <v>404</v>
      </c>
      <c r="D425" s="204" t="s">
        <v>151</v>
      </c>
      <c r="E425" s="205" t="s">
        <v>405</v>
      </c>
      <c r="F425" s="206" t="s">
        <v>406</v>
      </c>
      <c r="G425" s="207" t="s">
        <v>258</v>
      </c>
      <c r="H425" s="208">
        <v>12</v>
      </c>
      <c r="I425" s="209"/>
      <c r="J425" s="210">
        <f>ROUND(I425*H425,2)</f>
        <v>0</v>
      </c>
      <c r="K425" s="206" t="s">
        <v>155</v>
      </c>
      <c r="L425" s="39"/>
      <c r="M425" s="211" t="s">
        <v>1</v>
      </c>
      <c r="N425" s="212" t="s">
        <v>42</v>
      </c>
      <c r="O425" s="71"/>
      <c r="P425" s="213">
        <f>O425*H425</f>
        <v>0</v>
      </c>
      <c r="Q425" s="213">
        <v>0</v>
      </c>
      <c r="R425" s="213">
        <f>Q425*H425</f>
        <v>0</v>
      </c>
      <c r="S425" s="213">
        <v>0</v>
      </c>
      <c r="T425" s="214">
        <f>S425*H425</f>
        <v>0</v>
      </c>
      <c r="U425" s="34"/>
      <c r="V425" s="34"/>
      <c r="W425" s="34"/>
      <c r="X425" s="34"/>
      <c r="Y425" s="34"/>
      <c r="Z425" s="34"/>
      <c r="AA425" s="34"/>
      <c r="AB425" s="34"/>
      <c r="AC425" s="34"/>
      <c r="AD425" s="34"/>
      <c r="AE425" s="34"/>
      <c r="AR425" s="215" t="s">
        <v>156</v>
      </c>
      <c r="AT425" s="215" t="s">
        <v>151</v>
      </c>
      <c r="AU425" s="215" t="s">
        <v>87</v>
      </c>
      <c r="AY425" s="17" t="s">
        <v>149</v>
      </c>
      <c r="BE425" s="216">
        <f>IF(N425="základní",J425,0)</f>
        <v>0</v>
      </c>
      <c r="BF425" s="216">
        <f>IF(N425="snížená",J425,0)</f>
        <v>0</v>
      </c>
      <c r="BG425" s="216">
        <f>IF(N425="zákl. přenesená",J425,0)</f>
        <v>0</v>
      </c>
      <c r="BH425" s="216">
        <f>IF(N425="sníž. přenesená",J425,0)</f>
        <v>0</v>
      </c>
      <c r="BI425" s="216">
        <f>IF(N425="nulová",J425,0)</f>
        <v>0</v>
      </c>
      <c r="BJ425" s="17" t="s">
        <v>85</v>
      </c>
      <c r="BK425" s="216">
        <f>ROUND(I425*H425,2)</f>
        <v>0</v>
      </c>
      <c r="BL425" s="17" t="s">
        <v>156</v>
      </c>
      <c r="BM425" s="215" t="s">
        <v>407</v>
      </c>
    </row>
    <row r="426" spans="1:65" s="2" customFormat="1" ht="48.75">
      <c r="A426" s="34"/>
      <c r="B426" s="35"/>
      <c r="C426" s="36"/>
      <c r="D426" s="217" t="s">
        <v>158</v>
      </c>
      <c r="E426" s="36"/>
      <c r="F426" s="218" t="s">
        <v>408</v>
      </c>
      <c r="G426" s="36"/>
      <c r="H426" s="36"/>
      <c r="I426" s="116"/>
      <c r="J426" s="36"/>
      <c r="K426" s="36"/>
      <c r="L426" s="39"/>
      <c r="M426" s="219"/>
      <c r="N426" s="220"/>
      <c r="O426" s="71"/>
      <c r="P426" s="71"/>
      <c r="Q426" s="71"/>
      <c r="R426" s="71"/>
      <c r="S426" s="71"/>
      <c r="T426" s="72"/>
      <c r="U426" s="34"/>
      <c r="V426" s="34"/>
      <c r="W426" s="34"/>
      <c r="X426" s="34"/>
      <c r="Y426" s="34"/>
      <c r="Z426" s="34"/>
      <c r="AA426" s="34"/>
      <c r="AB426" s="34"/>
      <c r="AC426" s="34"/>
      <c r="AD426" s="34"/>
      <c r="AE426" s="34"/>
      <c r="AT426" s="17" t="s">
        <v>158</v>
      </c>
      <c r="AU426" s="17" t="s">
        <v>87</v>
      </c>
    </row>
    <row r="427" spans="1:65" s="13" customFormat="1">
      <c r="B427" s="221"/>
      <c r="C427" s="222"/>
      <c r="D427" s="217" t="s">
        <v>159</v>
      </c>
      <c r="E427" s="223" t="s">
        <v>1</v>
      </c>
      <c r="F427" s="224" t="s">
        <v>160</v>
      </c>
      <c r="G427" s="222"/>
      <c r="H427" s="223" t="s">
        <v>1</v>
      </c>
      <c r="I427" s="225"/>
      <c r="J427" s="222"/>
      <c r="K427" s="222"/>
      <c r="L427" s="226"/>
      <c r="M427" s="227"/>
      <c r="N427" s="228"/>
      <c r="O427" s="228"/>
      <c r="P427" s="228"/>
      <c r="Q427" s="228"/>
      <c r="R427" s="228"/>
      <c r="S427" s="228"/>
      <c r="T427" s="229"/>
      <c r="AT427" s="230" t="s">
        <v>159</v>
      </c>
      <c r="AU427" s="230" t="s">
        <v>87</v>
      </c>
      <c r="AV427" s="13" t="s">
        <v>85</v>
      </c>
      <c r="AW427" s="13" t="s">
        <v>33</v>
      </c>
      <c r="AX427" s="13" t="s">
        <v>77</v>
      </c>
      <c r="AY427" s="230" t="s">
        <v>149</v>
      </c>
    </row>
    <row r="428" spans="1:65" s="14" customFormat="1">
      <c r="B428" s="231"/>
      <c r="C428" s="232"/>
      <c r="D428" s="217" t="s">
        <v>159</v>
      </c>
      <c r="E428" s="233" t="s">
        <v>1</v>
      </c>
      <c r="F428" s="234" t="s">
        <v>87</v>
      </c>
      <c r="G428" s="232"/>
      <c r="H428" s="235">
        <v>2</v>
      </c>
      <c r="I428" s="236"/>
      <c r="J428" s="232"/>
      <c r="K428" s="232"/>
      <c r="L428" s="237"/>
      <c r="M428" s="238"/>
      <c r="N428" s="239"/>
      <c r="O428" s="239"/>
      <c r="P428" s="239"/>
      <c r="Q428" s="239"/>
      <c r="R428" s="239"/>
      <c r="S428" s="239"/>
      <c r="T428" s="240"/>
      <c r="AT428" s="241" t="s">
        <v>159</v>
      </c>
      <c r="AU428" s="241" t="s">
        <v>87</v>
      </c>
      <c r="AV428" s="14" t="s">
        <v>87</v>
      </c>
      <c r="AW428" s="14" t="s">
        <v>33</v>
      </c>
      <c r="AX428" s="14" t="s">
        <v>77</v>
      </c>
      <c r="AY428" s="241" t="s">
        <v>149</v>
      </c>
    </row>
    <row r="429" spans="1:65" s="13" customFormat="1">
      <c r="B429" s="221"/>
      <c r="C429" s="222"/>
      <c r="D429" s="217" t="s">
        <v>159</v>
      </c>
      <c r="E429" s="223" t="s">
        <v>1</v>
      </c>
      <c r="F429" s="224" t="s">
        <v>231</v>
      </c>
      <c r="G429" s="222"/>
      <c r="H429" s="223" t="s">
        <v>1</v>
      </c>
      <c r="I429" s="225"/>
      <c r="J429" s="222"/>
      <c r="K429" s="222"/>
      <c r="L429" s="226"/>
      <c r="M429" s="227"/>
      <c r="N429" s="228"/>
      <c r="O429" s="228"/>
      <c r="P429" s="228"/>
      <c r="Q429" s="228"/>
      <c r="R429" s="228"/>
      <c r="S429" s="228"/>
      <c r="T429" s="229"/>
      <c r="AT429" s="230" t="s">
        <v>159</v>
      </c>
      <c r="AU429" s="230" t="s">
        <v>87</v>
      </c>
      <c r="AV429" s="13" t="s">
        <v>85</v>
      </c>
      <c r="AW429" s="13" t="s">
        <v>33</v>
      </c>
      <c r="AX429" s="13" t="s">
        <v>77</v>
      </c>
      <c r="AY429" s="230" t="s">
        <v>149</v>
      </c>
    </row>
    <row r="430" spans="1:65" s="14" customFormat="1">
      <c r="B430" s="231"/>
      <c r="C430" s="232"/>
      <c r="D430" s="217" t="s">
        <v>159</v>
      </c>
      <c r="E430" s="233" t="s">
        <v>1</v>
      </c>
      <c r="F430" s="234" t="s">
        <v>87</v>
      </c>
      <c r="G430" s="232"/>
      <c r="H430" s="235">
        <v>2</v>
      </c>
      <c r="I430" s="236"/>
      <c r="J430" s="232"/>
      <c r="K430" s="232"/>
      <c r="L430" s="237"/>
      <c r="M430" s="238"/>
      <c r="N430" s="239"/>
      <c r="O430" s="239"/>
      <c r="P430" s="239"/>
      <c r="Q430" s="239"/>
      <c r="R430" s="239"/>
      <c r="S430" s="239"/>
      <c r="T430" s="240"/>
      <c r="AT430" s="241" t="s">
        <v>159</v>
      </c>
      <c r="AU430" s="241" t="s">
        <v>87</v>
      </c>
      <c r="AV430" s="14" t="s">
        <v>87</v>
      </c>
      <c r="AW430" s="14" t="s">
        <v>33</v>
      </c>
      <c r="AX430" s="14" t="s">
        <v>77</v>
      </c>
      <c r="AY430" s="241" t="s">
        <v>149</v>
      </c>
    </row>
    <row r="431" spans="1:65" s="13" customFormat="1">
      <c r="B431" s="221"/>
      <c r="C431" s="222"/>
      <c r="D431" s="217" t="s">
        <v>159</v>
      </c>
      <c r="E431" s="223" t="s">
        <v>1</v>
      </c>
      <c r="F431" s="224" t="s">
        <v>232</v>
      </c>
      <c r="G431" s="222"/>
      <c r="H431" s="223" t="s">
        <v>1</v>
      </c>
      <c r="I431" s="225"/>
      <c r="J431" s="222"/>
      <c r="K431" s="222"/>
      <c r="L431" s="226"/>
      <c r="M431" s="227"/>
      <c r="N431" s="228"/>
      <c r="O431" s="228"/>
      <c r="P431" s="228"/>
      <c r="Q431" s="228"/>
      <c r="R431" s="228"/>
      <c r="S431" s="228"/>
      <c r="T431" s="229"/>
      <c r="AT431" s="230" t="s">
        <v>159</v>
      </c>
      <c r="AU431" s="230" t="s">
        <v>87</v>
      </c>
      <c r="AV431" s="13" t="s">
        <v>85</v>
      </c>
      <c r="AW431" s="13" t="s">
        <v>33</v>
      </c>
      <c r="AX431" s="13" t="s">
        <v>77</v>
      </c>
      <c r="AY431" s="230" t="s">
        <v>149</v>
      </c>
    </row>
    <row r="432" spans="1:65" s="14" customFormat="1">
      <c r="B432" s="231"/>
      <c r="C432" s="232"/>
      <c r="D432" s="217" t="s">
        <v>159</v>
      </c>
      <c r="E432" s="233" t="s">
        <v>1</v>
      </c>
      <c r="F432" s="234" t="s">
        <v>87</v>
      </c>
      <c r="G432" s="232"/>
      <c r="H432" s="235">
        <v>2</v>
      </c>
      <c r="I432" s="236"/>
      <c r="J432" s="232"/>
      <c r="K432" s="232"/>
      <c r="L432" s="237"/>
      <c r="M432" s="238"/>
      <c r="N432" s="239"/>
      <c r="O432" s="239"/>
      <c r="P432" s="239"/>
      <c r="Q432" s="239"/>
      <c r="R432" s="239"/>
      <c r="S432" s="239"/>
      <c r="T432" s="240"/>
      <c r="AT432" s="241" t="s">
        <v>159</v>
      </c>
      <c r="AU432" s="241" t="s">
        <v>87</v>
      </c>
      <c r="AV432" s="14" t="s">
        <v>87</v>
      </c>
      <c r="AW432" s="14" t="s">
        <v>33</v>
      </c>
      <c r="AX432" s="14" t="s">
        <v>77</v>
      </c>
      <c r="AY432" s="241" t="s">
        <v>149</v>
      </c>
    </row>
    <row r="433" spans="1:65" s="13" customFormat="1">
      <c r="B433" s="221"/>
      <c r="C433" s="222"/>
      <c r="D433" s="217" t="s">
        <v>159</v>
      </c>
      <c r="E433" s="223" t="s">
        <v>1</v>
      </c>
      <c r="F433" s="224" t="s">
        <v>233</v>
      </c>
      <c r="G433" s="222"/>
      <c r="H433" s="223" t="s">
        <v>1</v>
      </c>
      <c r="I433" s="225"/>
      <c r="J433" s="222"/>
      <c r="K433" s="222"/>
      <c r="L433" s="226"/>
      <c r="M433" s="227"/>
      <c r="N433" s="228"/>
      <c r="O433" s="228"/>
      <c r="P433" s="228"/>
      <c r="Q433" s="228"/>
      <c r="R433" s="228"/>
      <c r="S433" s="228"/>
      <c r="T433" s="229"/>
      <c r="AT433" s="230" t="s">
        <v>159</v>
      </c>
      <c r="AU433" s="230" t="s">
        <v>87</v>
      </c>
      <c r="AV433" s="13" t="s">
        <v>85</v>
      </c>
      <c r="AW433" s="13" t="s">
        <v>33</v>
      </c>
      <c r="AX433" s="13" t="s">
        <v>77</v>
      </c>
      <c r="AY433" s="230" t="s">
        <v>149</v>
      </c>
    </row>
    <row r="434" spans="1:65" s="14" customFormat="1">
      <c r="B434" s="231"/>
      <c r="C434" s="232"/>
      <c r="D434" s="217" t="s">
        <v>159</v>
      </c>
      <c r="E434" s="233" t="s">
        <v>1</v>
      </c>
      <c r="F434" s="234" t="s">
        <v>87</v>
      </c>
      <c r="G434" s="232"/>
      <c r="H434" s="235">
        <v>2</v>
      </c>
      <c r="I434" s="236"/>
      <c r="J434" s="232"/>
      <c r="K434" s="232"/>
      <c r="L434" s="237"/>
      <c r="M434" s="238"/>
      <c r="N434" s="239"/>
      <c r="O434" s="239"/>
      <c r="P434" s="239"/>
      <c r="Q434" s="239"/>
      <c r="R434" s="239"/>
      <c r="S434" s="239"/>
      <c r="T434" s="240"/>
      <c r="AT434" s="241" t="s">
        <v>159</v>
      </c>
      <c r="AU434" s="241" t="s">
        <v>87</v>
      </c>
      <c r="AV434" s="14" t="s">
        <v>87</v>
      </c>
      <c r="AW434" s="14" t="s">
        <v>33</v>
      </c>
      <c r="AX434" s="14" t="s">
        <v>77</v>
      </c>
      <c r="AY434" s="241" t="s">
        <v>149</v>
      </c>
    </row>
    <row r="435" spans="1:65" s="13" customFormat="1">
      <c r="B435" s="221"/>
      <c r="C435" s="222"/>
      <c r="D435" s="217" t="s">
        <v>159</v>
      </c>
      <c r="E435" s="223" t="s">
        <v>1</v>
      </c>
      <c r="F435" s="224" t="s">
        <v>234</v>
      </c>
      <c r="G435" s="222"/>
      <c r="H435" s="223" t="s">
        <v>1</v>
      </c>
      <c r="I435" s="225"/>
      <c r="J435" s="222"/>
      <c r="K435" s="222"/>
      <c r="L435" s="226"/>
      <c r="M435" s="227"/>
      <c r="N435" s="228"/>
      <c r="O435" s="228"/>
      <c r="P435" s="228"/>
      <c r="Q435" s="228"/>
      <c r="R435" s="228"/>
      <c r="S435" s="228"/>
      <c r="T435" s="229"/>
      <c r="AT435" s="230" t="s">
        <v>159</v>
      </c>
      <c r="AU435" s="230" t="s">
        <v>87</v>
      </c>
      <c r="AV435" s="13" t="s">
        <v>85</v>
      </c>
      <c r="AW435" s="13" t="s">
        <v>33</v>
      </c>
      <c r="AX435" s="13" t="s">
        <v>77</v>
      </c>
      <c r="AY435" s="230" t="s">
        <v>149</v>
      </c>
    </row>
    <row r="436" spans="1:65" s="14" customFormat="1">
      <c r="B436" s="231"/>
      <c r="C436" s="232"/>
      <c r="D436" s="217" t="s">
        <v>159</v>
      </c>
      <c r="E436" s="233" t="s">
        <v>1</v>
      </c>
      <c r="F436" s="234" t="s">
        <v>87</v>
      </c>
      <c r="G436" s="232"/>
      <c r="H436" s="235">
        <v>2</v>
      </c>
      <c r="I436" s="236"/>
      <c r="J436" s="232"/>
      <c r="K436" s="232"/>
      <c r="L436" s="237"/>
      <c r="M436" s="238"/>
      <c r="N436" s="239"/>
      <c r="O436" s="239"/>
      <c r="P436" s="239"/>
      <c r="Q436" s="239"/>
      <c r="R436" s="239"/>
      <c r="S436" s="239"/>
      <c r="T436" s="240"/>
      <c r="AT436" s="241" t="s">
        <v>159</v>
      </c>
      <c r="AU436" s="241" t="s">
        <v>87</v>
      </c>
      <c r="AV436" s="14" t="s">
        <v>87</v>
      </c>
      <c r="AW436" s="14" t="s">
        <v>33</v>
      </c>
      <c r="AX436" s="14" t="s">
        <v>77</v>
      </c>
      <c r="AY436" s="241" t="s">
        <v>149</v>
      </c>
    </row>
    <row r="437" spans="1:65" s="13" customFormat="1">
      <c r="B437" s="221"/>
      <c r="C437" s="222"/>
      <c r="D437" s="217" t="s">
        <v>159</v>
      </c>
      <c r="E437" s="223" t="s">
        <v>1</v>
      </c>
      <c r="F437" s="224" t="s">
        <v>213</v>
      </c>
      <c r="G437" s="222"/>
      <c r="H437" s="223" t="s">
        <v>1</v>
      </c>
      <c r="I437" s="225"/>
      <c r="J437" s="222"/>
      <c r="K437" s="222"/>
      <c r="L437" s="226"/>
      <c r="M437" s="227"/>
      <c r="N437" s="228"/>
      <c r="O437" s="228"/>
      <c r="P437" s="228"/>
      <c r="Q437" s="228"/>
      <c r="R437" s="228"/>
      <c r="S437" s="228"/>
      <c r="T437" s="229"/>
      <c r="AT437" s="230" t="s">
        <v>159</v>
      </c>
      <c r="AU437" s="230" t="s">
        <v>87</v>
      </c>
      <c r="AV437" s="13" t="s">
        <v>85</v>
      </c>
      <c r="AW437" s="13" t="s">
        <v>33</v>
      </c>
      <c r="AX437" s="13" t="s">
        <v>77</v>
      </c>
      <c r="AY437" s="230" t="s">
        <v>149</v>
      </c>
    </row>
    <row r="438" spans="1:65" s="14" customFormat="1">
      <c r="B438" s="231"/>
      <c r="C438" s="232"/>
      <c r="D438" s="217" t="s">
        <v>159</v>
      </c>
      <c r="E438" s="233" t="s">
        <v>1</v>
      </c>
      <c r="F438" s="234" t="s">
        <v>87</v>
      </c>
      <c r="G438" s="232"/>
      <c r="H438" s="235">
        <v>2</v>
      </c>
      <c r="I438" s="236"/>
      <c r="J438" s="232"/>
      <c r="K438" s="232"/>
      <c r="L438" s="237"/>
      <c r="M438" s="238"/>
      <c r="N438" s="239"/>
      <c r="O438" s="239"/>
      <c r="P438" s="239"/>
      <c r="Q438" s="239"/>
      <c r="R438" s="239"/>
      <c r="S438" s="239"/>
      <c r="T438" s="240"/>
      <c r="AT438" s="241" t="s">
        <v>159</v>
      </c>
      <c r="AU438" s="241" t="s">
        <v>87</v>
      </c>
      <c r="AV438" s="14" t="s">
        <v>87</v>
      </c>
      <c r="AW438" s="14" t="s">
        <v>33</v>
      </c>
      <c r="AX438" s="14" t="s">
        <v>77</v>
      </c>
      <c r="AY438" s="241" t="s">
        <v>149</v>
      </c>
    </row>
    <row r="439" spans="1:65" s="15" customFormat="1">
      <c r="B439" s="242"/>
      <c r="C439" s="243"/>
      <c r="D439" s="217" t="s">
        <v>159</v>
      </c>
      <c r="E439" s="244" t="s">
        <v>1</v>
      </c>
      <c r="F439" s="245" t="s">
        <v>215</v>
      </c>
      <c r="G439" s="243"/>
      <c r="H439" s="246">
        <v>12</v>
      </c>
      <c r="I439" s="247"/>
      <c r="J439" s="243"/>
      <c r="K439" s="243"/>
      <c r="L439" s="248"/>
      <c r="M439" s="249"/>
      <c r="N439" s="250"/>
      <c r="O439" s="250"/>
      <c r="P439" s="250"/>
      <c r="Q439" s="250"/>
      <c r="R439" s="250"/>
      <c r="S439" s="250"/>
      <c r="T439" s="251"/>
      <c r="AT439" s="252" t="s">
        <v>159</v>
      </c>
      <c r="AU439" s="252" t="s">
        <v>87</v>
      </c>
      <c r="AV439" s="15" t="s">
        <v>156</v>
      </c>
      <c r="AW439" s="15" t="s">
        <v>33</v>
      </c>
      <c r="AX439" s="15" t="s">
        <v>85</v>
      </c>
      <c r="AY439" s="252" t="s">
        <v>149</v>
      </c>
    </row>
    <row r="440" spans="1:65" s="2" customFormat="1" ht="21.75" customHeight="1">
      <c r="A440" s="34"/>
      <c r="B440" s="35"/>
      <c r="C440" s="204" t="s">
        <v>409</v>
      </c>
      <c r="D440" s="204" t="s">
        <v>151</v>
      </c>
      <c r="E440" s="205" t="s">
        <v>410</v>
      </c>
      <c r="F440" s="206" t="s">
        <v>411</v>
      </c>
      <c r="G440" s="207" t="s">
        <v>258</v>
      </c>
      <c r="H440" s="208">
        <v>116</v>
      </c>
      <c r="I440" s="209"/>
      <c r="J440" s="210">
        <f>ROUND(I440*H440,2)</f>
        <v>0</v>
      </c>
      <c r="K440" s="206" t="s">
        <v>155</v>
      </c>
      <c r="L440" s="39"/>
      <c r="M440" s="211" t="s">
        <v>1</v>
      </c>
      <c r="N440" s="212" t="s">
        <v>42</v>
      </c>
      <c r="O440" s="71"/>
      <c r="P440" s="213">
        <f>O440*H440</f>
        <v>0</v>
      </c>
      <c r="Q440" s="213">
        <v>0</v>
      </c>
      <c r="R440" s="213">
        <f>Q440*H440</f>
        <v>0</v>
      </c>
      <c r="S440" s="213">
        <v>0</v>
      </c>
      <c r="T440" s="214">
        <f>S440*H440</f>
        <v>0</v>
      </c>
      <c r="U440" s="34"/>
      <c r="V440" s="34"/>
      <c r="W440" s="34"/>
      <c r="X440" s="34"/>
      <c r="Y440" s="34"/>
      <c r="Z440" s="34"/>
      <c r="AA440" s="34"/>
      <c r="AB440" s="34"/>
      <c r="AC440" s="34"/>
      <c r="AD440" s="34"/>
      <c r="AE440" s="34"/>
      <c r="AR440" s="215" t="s">
        <v>156</v>
      </c>
      <c r="AT440" s="215" t="s">
        <v>151</v>
      </c>
      <c r="AU440" s="215" t="s">
        <v>87</v>
      </c>
      <c r="AY440" s="17" t="s">
        <v>149</v>
      </c>
      <c r="BE440" s="216">
        <f>IF(N440="základní",J440,0)</f>
        <v>0</v>
      </c>
      <c r="BF440" s="216">
        <f>IF(N440="snížená",J440,0)</f>
        <v>0</v>
      </c>
      <c r="BG440" s="216">
        <f>IF(N440="zákl. přenesená",J440,0)</f>
        <v>0</v>
      </c>
      <c r="BH440" s="216">
        <f>IF(N440="sníž. přenesená",J440,0)</f>
        <v>0</v>
      </c>
      <c r="BI440" s="216">
        <f>IF(N440="nulová",J440,0)</f>
        <v>0</v>
      </c>
      <c r="BJ440" s="17" t="s">
        <v>85</v>
      </c>
      <c r="BK440" s="216">
        <f>ROUND(I440*H440,2)</f>
        <v>0</v>
      </c>
      <c r="BL440" s="17" t="s">
        <v>156</v>
      </c>
      <c r="BM440" s="215" t="s">
        <v>412</v>
      </c>
    </row>
    <row r="441" spans="1:65" s="2" customFormat="1" ht="48.75">
      <c r="A441" s="34"/>
      <c r="B441" s="35"/>
      <c r="C441" s="36"/>
      <c r="D441" s="217" t="s">
        <v>158</v>
      </c>
      <c r="E441" s="36"/>
      <c r="F441" s="218" t="s">
        <v>413</v>
      </c>
      <c r="G441" s="36"/>
      <c r="H441" s="36"/>
      <c r="I441" s="116"/>
      <c r="J441" s="36"/>
      <c r="K441" s="36"/>
      <c r="L441" s="39"/>
      <c r="M441" s="219"/>
      <c r="N441" s="220"/>
      <c r="O441" s="71"/>
      <c r="P441" s="71"/>
      <c r="Q441" s="71"/>
      <c r="R441" s="71"/>
      <c r="S441" s="71"/>
      <c r="T441" s="72"/>
      <c r="U441" s="34"/>
      <c r="V441" s="34"/>
      <c r="W441" s="34"/>
      <c r="X441" s="34"/>
      <c r="Y441" s="34"/>
      <c r="Z441" s="34"/>
      <c r="AA441" s="34"/>
      <c r="AB441" s="34"/>
      <c r="AC441" s="34"/>
      <c r="AD441" s="34"/>
      <c r="AE441" s="34"/>
      <c r="AT441" s="17" t="s">
        <v>158</v>
      </c>
      <c r="AU441" s="17" t="s">
        <v>87</v>
      </c>
    </row>
    <row r="442" spans="1:65" s="13" customFormat="1">
      <c r="B442" s="221"/>
      <c r="C442" s="222"/>
      <c r="D442" s="217" t="s">
        <v>159</v>
      </c>
      <c r="E442" s="223" t="s">
        <v>1</v>
      </c>
      <c r="F442" s="224" t="s">
        <v>160</v>
      </c>
      <c r="G442" s="222"/>
      <c r="H442" s="223" t="s">
        <v>1</v>
      </c>
      <c r="I442" s="225"/>
      <c r="J442" s="222"/>
      <c r="K442" s="222"/>
      <c r="L442" s="226"/>
      <c r="M442" s="227"/>
      <c r="N442" s="228"/>
      <c r="O442" s="228"/>
      <c r="P442" s="228"/>
      <c r="Q442" s="228"/>
      <c r="R442" s="228"/>
      <c r="S442" s="228"/>
      <c r="T442" s="229"/>
      <c r="AT442" s="230" t="s">
        <v>159</v>
      </c>
      <c r="AU442" s="230" t="s">
        <v>87</v>
      </c>
      <c r="AV442" s="13" t="s">
        <v>85</v>
      </c>
      <c r="AW442" s="13" t="s">
        <v>33</v>
      </c>
      <c r="AX442" s="13" t="s">
        <v>77</v>
      </c>
      <c r="AY442" s="230" t="s">
        <v>149</v>
      </c>
    </row>
    <row r="443" spans="1:65" s="14" customFormat="1">
      <c r="B443" s="231"/>
      <c r="C443" s="232"/>
      <c r="D443" s="217" t="s">
        <v>159</v>
      </c>
      <c r="E443" s="233" t="s">
        <v>1</v>
      </c>
      <c r="F443" s="234" t="s">
        <v>300</v>
      </c>
      <c r="G443" s="232"/>
      <c r="H443" s="235">
        <v>18</v>
      </c>
      <c r="I443" s="236"/>
      <c r="J443" s="232"/>
      <c r="K443" s="232"/>
      <c r="L443" s="237"/>
      <c r="M443" s="238"/>
      <c r="N443" s="239"/>
      <c r="O443" s="239"/>
      <c r="P443" s="239"/>
      <c r="Q443" s="239"/>
      <c r="R443" s="239"/>
      <c r="S443" s="239"/>
      <c r="T443" s="240"/>
      <c r="AT443" s="241" t="s">
        <v>159</v>
      </c>
      <c r="AU443" s="241" t="s">
        <v>87</v>
      </c>
      <c r="AV443" s="14" t="s">
        <v>87</v>
      </c>
      <c r="AW443" s="14" t="s">
        <v>33</v>
      </c>
      <c r="AX443" s="14" t="s">
        <v>77</v>
      </c>
      <c r="AY443" s="241" t="s">
        <v>149</v>
      </c>
    </row>
    <row r="444" spans="1:65" s="13" customFormat="1">
      <c r="B444" s="221"/>
      <c r="C444" s="222"/>
      <c r="D444" s="217" t="s">
        <v>159</v>
      </c>
      <c r="E444" s="223" t="s">
        <v>1</v>
      </c>
      <c r="F444" s="224" t="s">
        <v>231</v>
      </c>
      <c r="G444" s="222"/>
      <c r="H444" s="223" t="s">
        <v>1</v>
      </c>
      <c r="I444" s="225"/>
      <c r="J444" s="222"/>
      <c r="K444" s="222"/>
      <c r="L444" s="226"/>
      <c r="M444" s="227"/>
      <c r="N444" s="228"/>
      <c r="O444" s="228"/>
      <c r="P444" s="228"/>
      <c r="Q444" s="228"/>
      <c r="R444" s="228"/>
      <c r="S444" s="228"/>
      <c r="T444" s="229"/>
      <c r="AT444" s="230" t="s">
        <v>159</v>
      </c>
      <c r="AU444" s="230" t="s">
        <v>87</v>
      </c>
      <c r="AV444" s="13" t="s">
        <v>85</v>
      </c>
      <c r="AW444" s="13" t="s">
        <v>33</v>
      </c>
      <c r="AX444" s="13" t="s">
        <v>77</v>
      </c>
      <c r="AY444" s="230" t="s">
        <v>149</v>
      </c>
    </row>
    <row r="445" spans="1:65" s="14" customFormat="1">
      <c r="B445" s="231"/>
      <c r="C445" s="232"/>
      <c r="D445" s="217" t="s">
        <v>159</v>
      </c>
      <c r="E445" s="233" t="s">
        <v>1</v>
      </c>
      <c r="F445" s="234" t="s">
        <v>300</v>
      </c>
      <c r="G445" s="232"/>
      <c r="H445" s="235">
        <v>18</v>
      </c>
      <c r="I445" s="236"/>
      <c r="J445" s="232"/>
      <c r="K445" s="232"/>
      <c r="L445" s="237"/>
      <c r="M445" s="238"/>
      <c r="N445" s="239"/>
      <c r="O445" s="239"/>
      <c r="P445" s="239"/>
      <c r="Q445" s="239"/>
      <c r="R445" s="239"/>
      <c r="S445" s="239"/>
      <c r="T445" s="240"/>
      <c r="AT445" s="241" t="s">
        <v>159</v>
      </c>
      <c r="AU445" s="241" t="s">
        <v>87</v>
      </c>
      <c r="AV445" s="14" t="s">
        <v>87</v>
      </c>
      <c r="AW445" s="14" t="s">
        <v>33</v>
      </c>
      <c r="AX445" s="14" t="s">
        <v>77</v>
      </c>
      <c r="AY445" s="241" t="s">
        <v>149</v>
      </c>
    </row>
    <row r="446" spans="1:65" s="13" customFormat="1">
      <c r="B446" s="221"/>
      <c r="C446" s="222"/>
      <c r="D446" s="217" t="s">
        <v>159</v>
      </c>
      <c r="E446" s="223" t="s">
        <v>1</v>
      </c>
      <c r="F446" s="224" t="s">
        <v>232</v>
      </c>
      <c r="G446" s="222"/>
      <c r="H446" s="223" t="s">
        <v>1</v>
      </c>
      <c r="I446" s="225"/>
      <c r="J446" s="222"/>
      <c r="K446" s="222"/>
      <c r="L446" s="226"/>
      <c r="M446" s="227"/>
      <c r="N446" s="228"/>
      <c r="O446" s="228"/>
      <c r="P446" s="228"/>
      <c r="Q446" s="228"/>
      <c r="R446" s="228"/>
      <c r="S446" s="228"/>
      <c r="T446" s="229"/>
      <c r="AT446" s="230" t="s">
        <v>159</v>
      </c>
      <c r="AU446" s="230" t="s">
        <v>87</v>
      </c>
      <c r="AV446" s="13" t="s">
        <v>85</v>
      </c>
      <c r="AW446" s="13" t="s">
        <v>33</v>
      </c>
      <c r="AX446" s="13" t="s">
        <v>77</v>
      </c>
      <c r="AY446" s="230" t="s">
        <v>149</v>
      </c>
    </row>
    <row r="447" spans="1:65" s="14" customFormat="1">
      <c r="B447" s="231"/>
      <c r="C447" s="232"/>
      <c r="D447" s="217" t="s">
        <v>159</v>
      </c>
      <c r="E447" s="233" t="s">
        <v>1</v>
      </c>
      <c r="F447" s="234" t="s">
        <v>320</v>
      </c>
      <c r="G447" s="232"/>
      <c r="H447" s="235">
        <v>22</v>
      </c>
      <c r="I447" s="236"/>
      <c r="J447" s="232"/>
      <c r="K447" s="232"/>
      <c r="L447" s="237"/>
      <c r="M447" s="238"/>
      <c r="N447" s="239"/>
      <c r="O447" s="239"/>
      <c r="P447" s="239"/>
      <c r="Q447" s="239"/>
      <c r="R447" s="239"/>
      <c r="S447" s="239"/>
      <c r="T447" s="240"/>
      <c r="AT447" s="241" t="s">
        <v>159</v>
      </c>
      <c r="AU447" s="241" t="s">
        <v>87</v>
      </c>
      <c r="AV447" s="14" t="s">
        <v>87</v>
      </c>
      <c r="AW447" s="14" t="s">
        <v>33</v>
      </c>
      <c r="AX447" s="14" t="s">
        <v>77</v>
      </c>
      <c r="AY447" s="241" t="s">
        <v>149</v>
      </c>
    </row>
    <row r="448" spans="1:65" s="13" customFormat="1">
      <c r="B448" s="221"/>
      <c r="C448" s="222"/>
      <c r="D448" s="217" t="s">
        <v>159</v>
      </c>
      <c r="E448" s="223" t="s">
        <v>1</v>
      </c>
      <c r="F448" s="224" t="s">
        <v>233</v>
      </c>
      <c r="G448" s="222"/>
      <c r="H448" s="223" t="s">
        <v>1</v>
      </c>
      <c r="I448" s="225"/>
      <c r="J448" s="222"/>
      <c r="K448" s="222"/>
      <c r="L448" s="226"/>
      <c r="M448" s="227"/>
      <c r="N448" s="228"/>
      <c r="O448" s="228"/>
      <c r="P448" s="228"/>
      <c r="Q448" s="228"/>
      <c r="R448" s="228"/>
      <c r="S448" s="228"/>
      <c r="T448" s="229"/>
      <c r="AT448" s="230" t="s">
        <v>159</v>
      </c>
      <c r="AU448" s="230" t="s">
        <v>87</v>
      </c>
      <c r="AV448" s="13" t="s">
        <v>85</v>
      </c>
      <c r="AW448" s="13" t="s">
        <v>33</v>
      </c>
      <c r="AX448" s="13" t="s">
        <v>77</v>
      </c>
      <c r="AY448" s="230" t="s">
        <v>149</v>
      </c>
    </row>
    <row r="449" spans="1:65" s="14" customFormat="1">
      <c r="B449" s="231"/>
      <c r="C449" s="232"/>
      <c r="D449" s="217" t="s">
        <v>159</v>
      </c>
      <c r="E449" s="233" t="s">
        <v>1</v>
      </c>
      <c r="F449" s="234" t="s">
        <v>320</v>
      </c>
      <c r="G449" s="232"/>
      <c r="H449" s="235">
        <v>22</v>
      </c>
      <c r="I449" s="236"/>
      <c r="J449" s="232"/>
      <c r="K449" s="232"/>
      <c r="L449" s="237"/>
      <c r="M449" s="238"/>
      <c r="N449" s="239"/>
      <c r="O449" s="239"/>
      <c r="P449" s="239"/>
      <c r="Q449" s="239"/>
      <c r="R449" s="239"/>
      <c r="S449" s="239"/>
      <c r="T449" s="240"/>
      <c r="AT449" s="241" t="s">
        <v>159</v>
      </c>
      <c r="AU449" s="241" t="s">
        <v>87</v>
      </c>
      <c r="AV449" s="14" t="s">
        <v>87</v>
      </c>
      <c r="AW449" s="14" t="s">
        <v>33</v>
      </c>
      <c r="AX449" s="14" t="s">
        <v>77</v>
      </c>
      <c r="AY449" s="241" t="s">
        <v>149</v>
      </c>
    </row>
    <row r="450" spans="1:65" s="13" customFormat="1">
      <c r="B450" s="221"/>
      <c r="C450" s="222"/>
      <c r="D450" s="217" t="s">
        <v>159</v>
      </c>
      <c r="E450" s="223" t="s">
        <v>1</v>
      </c>
      <c r="F450" s="224" t="s">
        <v>234</v>
      </c>
      <c r="G450" s="222"/>
      <c r="H450" s="223" t="s">
        <v>1</v>
      </c>
      <c r="I450" s="225"/>
      <c r="J450" s="222"/>
      <c r="K450" s="222"/>
      <c r="L450" s="226"/>
      <c r="M450" s="227"/>
      <c r="N450" s="228"/>
      <c r="O450" s="228"/>
      <c r="P450" s="228"/>
      <c r="Q450" s="228"/>
      <c r="R450" s="228"/>
      <c r="S450" s="228"/>
      <c r="T450" s="229"/>
      <c r="AT450" s="230" t="s">
        <v>159</v>
      </c>
      <c r="AU450" s="230" t="s">
        <v>87</v>
      </c>
      <c r="AV450" s="13" t="s">
        <v>85</v>
      </c>
      <c r="AW450" s="13" t="s">
        <v>33</v>
      </c>
      <c r="AX450" s="13" t="s">
        <v>77</v>
      </c>
      <c r="AY450" s="230" t="s">
        <v>149</v>
      </c>
    </row>
    <row r="451" spans="1:65" s="14" customFormat="1">
      <c r="B451" s="231"/>
      <c r="C451" s="232"/>
      <c r="D451" s="217" t="s">
        <v>159</v>
      </c>
      <c r="E451" s="233" t="s">
        <v>1</v>
      </c>
      <c r="F451" s="234" t="s">
        <v>300</v>
      </c>
      <c r="G451" s="232"/>
      <c r="H451" s="235">
        <v>18</v>
      </c>
      <c r="I451" s="236"/>
      <c r="J451" s="232"/>
      <c r="K451" s="232"/>
      <c r="L451" s="237"/>
      <c r="M451" s="238"/>
      <c r="N451" s="239"/>
      <c r="O451" s="239"/>
      <c r="P451" s="239"/>
      <c r="Q451" s="239"/>
      <c r="R451" s="239"/>
      <c r="S451" s="239"/>
      <c r="T451" s="240"/>
      <c r="AT451" s="241" t="s">
        <v>159</v>
      </c>
      <c r="AU451" s="241" t="s">
        <v>87</v>
      </c>
      <c r="AV451" s="14" t="s">
        <v>87</v>
      </c>
      <c r="AW451" s="14" t="s">
        <v>33</v>
      </c>
      <c r="AX451" s="14" t="s">
        <v>77</v>
      </c>
      <c r="AY451" s="241" t="s">
        <v>149</v>
      </c>
    </row>
    <row r="452" spans="1:65" s="13" customFormat="1">
      <c r="B452" s="221"/>
      <c r="C452" s="222"/>
      <c r="D452" s="217" t="s">
        <v>159</v>
      </c>
      <c r="E452" s="223" t="s">
        <v>1</v>
      </c>
      <c r="F452" s="224" t="s">
        <v>213</v>
      </c>
      <c r="G452" s="222"/>
      <c r="H452" s="223" t="s">
        <v>1</v>
      </c>
      <c r="I452" s="225"/>
      <c r="J452" s="222"/>
      <c r="K452" s="222"/>
      <c r="L452" s="226"/>
      <c r="M452" s="227"/>
      <c r="N452" s="228"/>
      <c r="O452" s="228"/>
      <c r="P452" s="228"/>
      <c r="Q452" s="228"/>
      <c r="R452" s="228"/>
      <c r="S452" s="228"/>
      <c r="T452" s="229"/>
      <c r="AT452" s="230" t="s">
        <v>159</v>
      </c>
      <c r="AU452" s="230" t="s">
        <v>87</v>
      </c>
      <c r="AV452" s="13" t="s">
        <v>85</v>
      </c>
      <c r="AW452" s="13" t="s">
        <v>33</v>
      </c>
      <c r="AX452" s="13" t="s">
        <v>77</v>
      </c>
      <c r="AY452" s="230" t="s">
        <v>149</v>
      </c>
    </row>
    <row r="453" spans="1:65" s="14" customFormat="1">
      <c r="B453" s="231"/>
      <c r="C453" s="232"/>
      <c r="D453" s="217" t="s">
        <v>159</v>
      </c>
      <c r="E453" s="233" t="s">
        <v>1</v>
      </c>
      <c r="F453" s="234" t="s">
        <v>300</v>
      </c>
      <c r="G453" s="232"/>
      <c r="H453" s="235">
        <v>18</v>
      </c>
      <c r="I453" s="236"/>
      <c r="J453" s="232"/>
      <c r="K453" s="232"/>
      <c r="L453" s="237"/>
      <c r="M453" s="238"/>
      <c r="N453" s="239"/>
      <c r="O453" s="239"/>
      <c r="P453" s="239"/>
      <c r="Q453" s="239"/>
      <c r="R453" s="239"/>
      <c r="S453" s="239"/>
      <c r="T453" s="240"/>
      <c r="AT453" s="241" t="s">
        <v>159</v>
      </c>
      <c r="AU453" s="241" t="s">
        <v>87</v>
      </c>
      <c r="AV453" s="14" t="s">
        <v>87</v>
      </c>
      <c r="AW453" s="14" t="s">
        <v>33</v>
      </c>
      <c r="AX453" s="14" t="s">
        <v>77</v>
      </c>
      <c r="AY453" s="241" t="s">
        <v>149</v>
      </c>
    </row>
    <row r="454" spans="1:65" s="15" customFormat="1">
      <c r="B454" s="242"/>
      <c r="C454" s="243"/>
      <c r="D454" s="217" t="s">
        <v>159</v>
      </c>
      <c r="E454" s="244" t="s">
        <v>1</v>
      </c>
      <c r="F454" s="245" t="s">
        <v>215</v>
      </c>
      <c r="G454" s="243"/>
      <c r="H454" s="246">
        <v>116</v>
      </c>
      <c r="I454" s="247"/>
      <c r="J454" s="243"/>
      <c r="K454" s="243"/>
      <c r="L454" s="248"/>
      <c r="M454" s="249"/>
      <c r="N454" s="250"/>
      <c r="O454" s="250"/>
      <c r="P454" s="250"/>
      <c r="Q454" s="250"/>
      <c r="R454" s="250"/>
      <c r="S454" s="250"/>
      <c r="T454" s="251"/>
      <c r="AT454" s="252" t="s">
        <v>159</v>
      </c>
      <c r="AU454" s="252" t="s">
        <v>87</v>
      </c>
      <c r="AV454" s="15" t="s">
        <v>156</v>
      </c>
      <c r="AW454" s="15" t="s">
        <v>33</v>
      </c>
      <c r="AX454" s="15" t="s">
        <v>85</v>
      </c>
      <c r="AY454" s="252" t="s">
        <v>149</v>
      </c>
    </row>
    <row r="455" spans="1:65" s="2" customFormat="1" ht="21.75" customHeight="1">
      <c r="A455" s="34"/>
      <c r="B455" s="35"/>
      <c r="C455" s="204" t="s">
        <v>414</v>
      </c>
      <c r="D455" s="204" t="s">
        <v>151</v>
      </c>
      <c r="E455" s="205" t="s">
        <v>415</v>
      </c>
      <c r="F455" s="206" t="s">
        <v>416</v>
      </c>
      <c r="G455" s="207" t="s">
        <v>258</v>
      </c>
      <c r="H455" s="208">
        <v>71</v>
      </c>
      <c r="I455" s="209"/>
      <c r="J455" s="210">
        <f>ROUND(I455*H455,2)</f>
        <v>0</v>
      </c>
      <c r="K455" s="206" t="s">
        <v>155</v>
      </c>
      <c r="L455" s="39"/>
      <c r="M455" s="211" t="s">
        <v>1</v>
      </c>
      <c r="N455" s="212" t="s">
        <v>42</v>
      </c>
      <c r="O455" s="71"/>
      <c r="P455" s="213">
        <f>O455*H455</f>
        <v>0</v>
      </c>
      <c r="Q455" s="213">
        <v>0</v>
      </c>
      <c r="R455" s="213">
        <f>Q455*H455</f>
        <v>0</v>
      </c>
      <c r="S455" s="213">
        <v>0</v>
      </c>
      <c r="T455" s="214">
        <f>S455*H455</f>
        <v>0</v>
      </c>
      <c r="U455" s="34"/>
      <c r="V455" s="34"/>
      <c r="W455" s="34"/>
      <c r="X455" s="34"/>
      <c r="Y455" s="34"/>
      <c r="Z455" s="34"/>
      <c r="AA455" s="34"/>
      <c r="AB455" s="34"/>
      <c r="AC455" s="34"/>
      <c r="AD455" s="34"/>
      <c r="AE455" s="34"/>
      <c r="AR455" s="215" t="s">
        <v>156</v>
      </c>
      <c r="AT455" s="215" t="s">
        <v>151</v>
      </c>
      <c r="AU455" s="215" t="s">
        <v>87</v>
      </c>
      <c r="AY455" s="17" t="s">
        <v>149</v>
      </c>
      <c r="BE455" s="216">
        <f>IF(N455="základní",J455,0)</f>
        <v>0</v>
      </c>
      <c r="BF455" s="216">
        <f>IF(N455="snížená",J455,0)</f>
        <v>0</v>
      </c>
      <c r="BG455" s="216">
        <f>IF(N455="zákl. přenesená",J455,0)</f>
        <v>0</v>
      </c>
      <c r="BH455" s="216">
        <f>IF(N455="sníž. přenesená",J455,0)</f>
        <v>0</v>
      </c>
      <c r="BI455" s="216">
        <f>IF(N455="nulová",J455,0)</f>
        <v>0</v>
      </c>
      <c r="BJ455" s="17" t="s">
        <v>85</v>
      </c>
      <c r="BK455" s="216">
        <f>ROUND(I455*H455,2)</f>
        <v>0</v>
      </c>
      <c r="BL455" s="17" t="s">
        <v>156</v>
      </c>
      <c r="BM455" s="215" t="s">
        <v>417</v>
      </c>
    </row>
    <row r="456" spans="1:65" s="2" customFormat="1" ht="48.75">
      <c r="A456" s="34"/>
      <c r="B456" s="35"/>
      <c r="C456" s="36"/>
      <c r="D456" s="217" t="s">
        <v>158</v>
      </c>
      <c r="E456" s="36"/>
      <c r="F456" s="218" t="s">
        <v>418</v>
      </c>
      <c r="G456" s="36"/>
      <c r="H456" s="36"/>
      <c r="I456" s="116"/>
      <c r="J456" s="36"/>
      <c r="K456" s="36"/>
      <c r="L456" s="39"/>
      <c r="M456" s="219"/>
      <c r="N456" s="220"/>
      <c r="O456" s="71"/>
      <c r="P456" s="71"/>
      <c r="Q456" s="71"/>
      <c r="R456" s="71"/>
      <c r="S456" s="71"/>
      <c r="T456" s="72"/>
      <c r="U456" s="34"/>
      <c r="V456" s="34"/>
      <c r="W456" s="34"/>
      <c r="X456" s="34"/>
      <c r="Y456" s="34"/>
      <c r="Z456" s="34"/>
      <c r="AA456" s="34"/>
      <c r="AB456" s="34"/>
      <c r="AC456" s="34"/>
      <c r="AD456" s="34"/>
      <c r="AE456" s="34"/>
      <c r="AT456" s="17" t="s">
        <v>158</v>
      </c>
      <c r="AU456" s="17" t="s">
        <v>87</v>
      </c>
    </row>
    <row r="457" spans="1:65" s="13" customFormat="1">
      <c r="B457" s="221"/>
      <c r="C457" s="222"/>
      <c r="D457" s="217" t="s">
        <v>159</v>
      </c>
      <c r="E457" s="223" t="s">
        <v>1</v>
      </c>
      <c r="F457" s="224" t="s">
        <v>160</v>
      </c>
      <c r="G457" s="222"/>
      <c r="H457" s="223" t="s">
        <v>1</v>
      </c>
      <c r="I457" s="225"/>
      <c r="J457" s="222"/>
      <c r="K457" s="222"/>
      <c r="L457" s="226"/>
      <c r="M457" s="227"/>
      <c r="N457" s="228"/>
      <c r="O457" s="228"/>
      <c r="P457" s="228"/>
      <c r="Q457" s="228"/>
      <c r="R457" s="228"/>
      <c r="S457" s="228"/>
      <c r="T457" s="229"/>
      <c r="AT457" s="230" t="s">
        <v>159</v>
      </c>
      <c r="AU457" s="230" t="s">
        <v>87</v>
      </c>
      <c r="AV457" s="13" t="s">
        <v>85</v>
      </c>
      <c r="AW457" s="13" t="s">
        <v>33</v>
      </c>
      <c r="AX457" s="13" t="s">
        <v>77</v>
      </c>
      <c r="AY457" s="230" t="s">
        <v>149</v>
      </c>
    </row>
    <row r="458" spans="1:65" s="14" customFormat="1">
      <c r="B458" s="231"/>
      <c r="C458" s="232"/>
      <c r="D458" s="217" t="s">
        <v>159</v>
      </c>
      <c r="E458" s="233" t="s">
        <v>1</v>
      </c>
      <c r="F458" s="234" t="s">
        <v>235</v>
      </c>
      <c r="G458" s="232"/>
      <c r="H458" s="235">
        <v>12</v>
      </c>
      <c r="I458" s="236"/>
      <c r="J458" s="232"/>
      <c r="K458" s="232"/>
      <c r="L458" s="237"/>
      <c r="M458" s="238"/>
      <c r="N458" s="239"/>
      <c r="O458" s="239"/>
      <c r="P458" s="239"/>
      <c r="Q458" s="239"/>
      <c r="R458" s="239"/>
      <c r="S458" s="239"/>
      <c r="T458" s="240"/>
      <c r="AT458" s="241" t="s">
        <v>159</v>
      </c>
      <c r="AU458" s="241" t="s">
        <v>87</v>
      </c>
      <c r="AV458" s="14" t="s">
        <v>87</v>
      </c>
      <c r="AW458" s="14" t="s">
        <v>33</v>
      </c>
      <c r="AX458" s="14" t="s">
        <v>77</v>
      </c>
      <c r="AY458" s="241" t="s">
        <v>149</v>
      </c>
    </row>
    <row r="459" spans="1:65" s="13" customFormat="1">
      <c r="B459" s="221"/>
      <c r="C459" s="222"/>
      <c r="D459" s="217" t="s">
        <v>159</v>
      </c>
      <c r="E459" s="223" t="s">
        <v>1</v>
      </c>
      <c r="F459" s="224" t="s">
        <v>231</v>
      </c>
      <c r="G459" s="222"/>
      <c r="H459" s="223" t="s">
        <v>1</v>
      </c>
      <c r="I459" s="225"/>
      <c r="J459" s="222"/>
      <c r="K459" s="222"/>
      <c r="L459" s="226"/>
      <c r="M459" s="227"/>
      <c r="N459" s="228"/>
      <c r="O459" s="228"/>
      <c r="P459" s="228"/>
      <c r="Q459" s="228"/>
      <c r="R459" s="228"/>
      <c r="S459" s="228"/>
      <c r="T459" s="229"/>
      <c r="AT459" s="230" t="s">
        <v>159</v>
      </c>
      <c r="AU459" s="230" t="s">
        <v>87</v>
      </c>
      <c r="AV459" s="13" t="s">
        <v>85</v>
      </c>
      <c r="AW459" s="13" t="s">
        <v>33</v>
      </c>
      <c r="AX459" s="13" t="s">
        <v>77</v>
      </c>
      <c r="AY459" s="230" t="s">
        <v>149</v>
      </c>
    </row>
    <row r="460" spans="1:65" s="14" customFormat="1">
      <c r="B460" s="231"/>
      <c r="C460" s="232"/>
      <c r="D460" s="217" t="s">
        <v>159</v>
      </c>
      <c r="E460" s="233" t="s">
        <v>1</v>
      </c>
      <c r="F460" s="234" t="s">
        <v>226</v>
      </c>
      <c r="G460" s="232"/>
      <c r="H460" s="235">
        <v>11</v>
      </c>
      <c r="I460" s="236"/>
      <c r="J460" s="232"/>
      <c r="K460" s="232"/>
      <c r="L460" s="237"/>
      <c r="M460" s="238"/>
      <c r="N460" s="239"/>
      <c r="O460" s="239"/>
      <c r="P460" s="239"/>
      <c r="Q460" s="239"/>
      <c r="R460" s="239"/>
      <c r="S460" s="239"/>
      <c r="T460" s="240"/>
      <c r="AT460" s="241" t="s">
        <v>159</v>
      </c>
      <c r="AU460" s="241" t="s">
        <v>87</v>
      </c>
      <c r="AV460" s="14" t="s">
        <v>87</v>
      </c>
      <c r="AW460" s="14" t="s">
        <v>33</v>
      </c>
      <c r="AX460" s="14" t="s">
        <v>77</v>
      </c>
      <c r="AY460" s="241" t="s">
        <v>149</v>
      </c>
    </row>
    <row r="461" spans="1:65" s="13" customFormat="1">
      <c r="B461" s="221"/>
      <c r="C461" s="222"/>
      <c r="D461" s="217" t="s">
        <v>159</v>
      </c>
      <c r="E461" s="223" t="s">
        <v>1</v>
      </c>
      <c r="F461" s="224" t="s">
        <v>232</v>
      </c>
      <c r="G461" s="222"/>
      <c r="H461" s="223" t="s">
        <v>1</v>
      </c>
      <c r="I461" s="225"/>
      <c r="J461" s="222"/>
      <c r="K461" s="222"/>
      <c r="L461" s="226"/>
      <c r="M461" s="227"/>
      <c r="N461" s="228"/>
      <c r="O461" s="228"/>
      <c r="P461" s="228"/>
      <c r="Q461" s="228"/>
      <c r="R461" s="228"/>
      <c r="S461" s="228"/>
      <c r="T461" s="229"/>
      <c r="AT461" s="230" t="s">
        <v>159</v>
      </c>
      <c r="AU461" s="230" t="s">
        <v>87</v>
      </c>
      <c r="AV461" s="13" t="s">
        <v>85</v>
      </c>
      <c r="AW461" s="13" t="s">
        <v>33</v>
      </c>
      <c r="AX461" s="13" t="s">
        <v>77</v>
      </c>
      <c r="AY461" s="230" t="s">
        <v>149</v>
      </c>
    </row>
    <row r="462" spans="1:65" s="14" customFormat="1">
      <c r="B462" s="231"/>
      <c r="C462" s="232"/>
      <c r="D462" s="217" t="s">
        <v>159</v>
      </c>
      <c r="E462" s="233" t="s">
        <v>1</v>
      </c>
      <c r="F462" s="234" t="s">
        <v>235</v>
      </c>
      <c r="G462" s="232"/>
      <c r="H462" s="235">
        <v>12</v>
      </c>
      <c r="I462" s="236"/>
      <c r="J462" s="232"/>
      <c r="K462" s="232"/>
      <c r="L462" s="237"/>
      <c r="M462" s="238"/>
      <c r="N462" s="239"/>
      <c r="O462" s="239"/>
      <c r="P462" s="239"/>
      <c r="Q462" s="239"/>
      <c r="R462" s="239"/>
      <c r="S462" s="239"/>
      <c r="T462" s="240"/>
      <c r="AT462" s="241" t="s">
        <v>159</v>
      </c>
      <c r="AU462" s="241" t="s">
        <v>87</v>
      </c>
      <c r="AV462" s="14" t="s">
        <v>87</v>
      </c>
      <c r="AW462" s="14" t="s">
        <v>33</v>
      </c>
      <c r="AX462" s="14" t="s">
        <v>77</v>
      </c>
      <c r="AY462" s="241" t="s">
        <v>149</v>
      </c>
    </row>
    <row r="463" spans="1:65" s="13" customFormat="1">
      <c r="B463" s="221"/>
      <c r="C463" s="222"/>
      <c r="D463" s="217" t="s">
        <v>159</v>
      </c>
      <c r="E463" s="223" t="s">
        <v>1</v>
      </c>
      <c r="F463" s="224" t="s">
        <v>233</v>
      </c>
      <c r="G463" s="222"/>
      <c r="H463" s="223" t="s">
        <v>1</v>
      </c>
      <c r="I463" s="225"/>
      <c r="J463" s="222"/>
      <c r="K463" s="222"/>
      <c r="L463" s="226"/>
      <c r="M463" s="227"/>
      <c r="N463" s="228"/>
      <c r="O463" s="228"/>
      <c r="P463" s="228"/>
      <c r="Q463" s="228"/>
      <c r="R463" s="228"/>
      <c r="S463" s="228"/>
      <c r="T463" s="229"/>
      <c r="AT463" s="230" t="s">
        <v>159</v>
      </c>
      <c r="AU463" s="230" t="s">
        <v>87</v>
      </c>
      <c r="AV463" s="13" t="s">
        <v>85</v>
      </c>
      <c r="AW463" s="13" t="s">
        <v>33</v>
      </c>
      <c r="AX463" s="13" t="s">
        <v>77</v>
      </c>
      <c r="AY463" s="230" t="s">
        <v>149</v>
      </c>
    </row>
    <row r="464" spans="1:65" s="14" customFormat="1">
      <c r="B464" s="231"/>
      <c r="C464" s="232"/>
      <c r="D464" s="217" t="s">
        <v>159</v>
      </c>
      <c r="E464" s="233" t="s">
        <v>1</v>
      </c>
      <c r="F464" s="234" t="s">
        <v>235</v>
      </c>
      <c r="G464" s="232"/>
      <c r="H464" s="235">
        <v>12</v>
      </c>
      <c r="I464" s="236"/>
      <c r="J464" s="232"/>
      <c r="K464" s="232"/>
      <c r="L464" s="237"/>
      <c r="M464" s="238"/>
      <c r="N464" s="239"/>
      <c r="O464" s="239"/>
      <c r="P464" s="239"/>
      <c r="Q464" s="239"/>
      <c r="R464" s="239"/>
      <c r="S464" s="239"/>
      <c r="T464" s="240"/>
      <c r="AT464" s="241" t="s">
        <v>159</v>
      </c>
      <c r="AU464" s="241" t="s">
        <v>87</v>
      </c>
      <c r="AV464" s="14" t="s">
        <v>87</v>
      </c>
      <c r="AW464" s="14" t="s">
        <v>33</v>
      </c>
      <c r="AX464" s="14" t="s">
        <v>77</v>
      </c>
      <c r="AY464" s="241" t="s">
        <v>149</v>
      </c>
    </row>
    <row r="465" spans="1:65" s="13" customFormat="1">
      <c r="B465" s="221"/>
      <c r="C465" s="222"/>
      <c r="D465" s="217" t="s">
        <v>159</v>
      </c>
      <c r="E465" s="223" t="s">
        <v>1</v>
      </c>
      <c r="F465" s="224" t="s">
        <v>234</v>
      </c>
      <c r="G465" s="222"/>
      <c r="H465" s="223" t="s">
        <v>1</v>
      </c>
      <c r="I465" s="225"/>
      <c r="J465" s="222"/>
      <c r="K465" s="222"/>
      <c r="L465" s="226"/>
      <c r="M465" s="227"/>
      <c r="N465" s="228"/>
      <c r="O465" s="228"/>
      <c r="P465" s="228"/>
      <c r="Q465" s="228"/>
      <c r="R465" s="228"/>
      <c r="S465" s="228"/>
      <c r="T465" s="229"/>
      <c r="AT465" s="230" t="s">
        <v>159</v>
      </c>
      <c r="AU465" s="230" t="s">
        <v>87</v>
      </c>
      <c r="AV465" s="13" t="s">
        <v>85</v>
      </c>
      <c r="AW465" s="13" t="s">
        <v>33</v>
      </c>
      <c r="AX465" s="13" t="s">
        <v>77</v>
      </c>
      <c r="AY465" s="230" t="s">
        <v>149</v>
      </c>
    </row>
    <row r="466" spans="1:65" s="14" customFormat="1">
      <c r="B466" s="231"/>
      <c r="C466" s="232"/>
      <c r="D466" s="217" t="s">
        <v>159</v>
      </c>
      <c r="E466" s="233" t="s">
        <v>1</v>
      </c>
      <c r="F466" s="234" t="s">
        <v>235</v>
      </c>
      <c r="G466" s="232"/>
      <c r="H466" s="235">
        <v>12</v>
      </c>
      <c r="I466" s="236"/>
      <c r="J466" s="232"/>
      <c r="K466" s="232"/>
      <c r="L466" s="237"/>
      <c r="M466" s="238"/>
      <c r="N466" s="239"/>
      <c r="O466" s="239"/>
      <c r="P466" s="239"/>
      <c r="Q466" s="239"/>
      <c r="R466" s="239"/>
      <c r="S466" s="239"/>
      <c r="T466" s="240"/>
      <c r="AT466" s="241" t="s">
        <v>159</v>
      </c>
      <c r="AU466" s="241" t="s">
        <v>87</v>
      </c>
      <c r="AV466" s="14" t="s">
        <v>87</v>
      </c>
      <c r="AW466" s="14" t="s">
        <v>33</v>
      </c>
      <c r="AX466" s="14" t="s">
        <v>77</v>
      </c>
      <c r="AY466" s="241" t="s">
        <v>149</v>
      </c>
    </row>
    <row r="467" spans="1:65" s="13" customFormat="1">
      <c r="B467" s="221"/>
      <c r="C467" s="222"/>
      <c r="D467" s="217" t="s">
        <v>159</v>
      </c>
      <c r="E467" s="223" t="s">
        <v>1</v>
      </c>
      <c r="F467" s="224" t="s">
        <v>213</v>
      </c>
      <c r="G467" s="222"/>
      <c r="H467" s="223" t="s">
        <v>1</v>
      </c>
      <c r="I467" s="225"/>
      <c r="J467" s="222"/>
      <c r="K467" s="222"/>
      <c r="L467" s="226"/>
      <c r="M467" s="227"/>
      <c r="N467" s="228"/>
      <c r="O467" s="228"/>
      <c r="P467" s="228"/>
      <c r="Q467" s="228"/>
      <c r="R467" s="228"/>
      <c r="S467" s="228"/>
      <c r="T467" s="229"/>
      <c r="AT467" s="230" t="s">
        <v>159</v>
      </c>
      <c r="AU467" s="230" t="s">
        <v>87</v>
      </c>
      <c r="AV467" s="13" t="s">
        <v>85</v>
      </c>
      <c r="AW467" s="13" t="s">
        <v>33</v>
      </c>
      <c r="AX467" s="13" t="s">
        <v>77</v>
      </c>
      <c r="AY467" s="230" t="s">
        <v>149</v>
      </c>
    </row>
    <row r="468" spans="1:65" s="14" customFormat="1">
      <c r="B468" s="231"/>
      <c r="C468" s="232"/>
      <c r="D468" s="217" t="s">
        <v>159</v>
      </c>
      <c r="E468" s="233" t="s">
        <v>1</v>
      </c>
      <c r="F468" s="234" t="s">
        <v>235</v>
      </c>
      <c r="G468" s="232"/>
      <c r="H468" s="235">
        <v>12</v>
      </c>
      <c r="I468" s="236"/>
      <c r="J468" s="232"/>
      <c r="K468" s="232"/>
      <c r="L468" s="237"/>
      <c r="M468" s="238"/>
      <c r="N468" s="239"/>
      <c r="O468" s="239"/>
      <c r="P468" s="239"/>
      <c r="Q468" s="239"/>
      <c r="R468" s="239"/>
      <c r="S468" s="239"/>
      <c r="T468" s="240"/>
      <c r="AT468" s="241" t="s">
        <v>159</v>
      </c>
      <c r="AU468" s="241" t="s">
        <v>87</v>
      </c>
      <c r="AV468" s="14" t="s">
        <v>87</v>
      </c>
      <c r="AW468" s="14" t="s">
        <v>33</v>
      </c>
      <c r="AX468" s="14" t="s">
        <v>77</v>
      </c>
      <c r="AY468" s="241" t="s">
        <v>149</v>
      </c>
    </row>
    <row r="469" spans="1:65" s="15" customFormat="1">
      <c r="B469" s="242"/>
      <c r="C469" s="243"/>
      <c r="D469" s="217" t="s">
        <v>159</v>
      </c>
      <c r="E469" s="244" t="s">
        <v>1</v>
      </c>
      <c r="F469" s="245" t="s">
        <v>215</v>
      </c>
      <c r="G469" s="243"/>
      <c r="H469" s="246">
        <v>71</v>
      </c>
      <c r="I469" s="247"/>
      <c r="J469" s="243"/>
      <c r="K469" s="243"/>
      <c r="L469" s="248"/>
      <c r="M469" s="249"/>
      <c r="N469" s="250"/>
      <c r="O469" s="250"/>
      <c r="P469" s="250"/>
      <c r="Q469" s="250"/>
      <c r="R469" s="250"/>
      <c r="S469" s="250"/>
      <c r="T469" s="251"/>
      <c r="AT469" s="252" t="s">
        <v>159</v>
      </c>
      <c r="AU469" s="252" t="s">
        <v>87</v>
      </c>
      <c r="AV469" s="15" t="s">
        <v>156</v>
      </c>
      <c r="AW469" s="15" t="s">
        <v>33</v>
      </c>
      <c r="AX469" s="15" t="s">
        <v>85</v>
      </c>
      <c r="AY469" s="252" t="s">
        <v>149</v>
      </c>
    </row>
    <row r="470" spans="1:65" s="2" customFormat="1" ht="21.75" customHeight="1">
      <c r="A470" s="34"/>
      <c r="B470" s="35"/>
      <c r="C470" s="204" t="s">
        <v>419</v>
      </c>
      <c r="D470" s="204" t="s">
        <v>151</v>
      </c>
      <c r="E470" s="205" t="s">
        <v>420</v>
      </c>
      <c r="F470" s="206" t="s">
        <v>421</v>
      </c>
      <c r="G470" s="207" t="s">
        <v>238</v>
      </c>
      <c r="H470" s="208">
        <v>0.90500000000000003</v>
      </c>
      <c r="I470" s="209"/>
      <c r="J470" s="210">
        <f>ROUND(I470*H470,2)</f>
        <v>0</v>
      </c>
      <c r="K470" s="206" t="s">
        <v>155</v>
      </c>
      <c r="L470" s="39"/>
      <c r="M470" s="211" t="s">
        <v>1</v>
      </c>
      <c r="N470" s="212" t="s">
        <v>42</v>
      </c>
      <c r="O470" s="71"/>
      <c r="P470" s="213">
        <f>O470*H470</f>
        <v>0</v>
      </c>
      <c r="Q470" s="213">
        <v>0</v>
      </c>
      <c r="R470" s="213">
        <f>Q470*H470</f>
        <v>0</v>
      </c>
      <c r="S470" s="213">
        <v>0</v>
      </c>
      <c r="T470" s="214">
        <f>S470*H470</f>
        <v>0</v>
      </c>
      <c r="U470" s="34"/>
      <c r="V470" s="34"/>
      <c r="W470" s="34"/>
      <c r="X470" s="34"/>
      <c r="Y470" s="34"/>
      <c r="Z470" s="34"/>
      <c r="AA470" s="34"/>
      <c r="AB470" s="34"/>
      <c r="AC470" s="34"/>
      <c r="AD470" s="34"/>
      <c r="AE470" s="34"/>
      <c r="AR470" s="215" t="s">
        <v>156</v>
      </c>
      <c r="AT470" s="215" t="s">
        <v>151</v>
      </c>
      <c r="AU470" s="215" t="s">
        <v>87</v>
      </c>
      <c r="AY470" s="17" t="s">
        <v>149</v>
      </c>
      <c r="BE470" s="216">
        <f>IF(N470="základní",J470,0)</f>
        <v>0</v>
      </c>
      <c r="BF470" s="216">
        <f>IF(N470="snížená",J470,0)</f>
        <v>0</v>
      </c>
      <c r="BG470" s="216">
        <f>IF(N470="zákl. přenesená",J470,0)</f>
        <v>0</v>
      </c>
      <c r="BH470" s="216">
        <f>IF(N470="sníž. přenesená",J470,0)</f>
        <v>0</v>
      </c>
      <c r="BI470" s="216">
        <f>IF(N470="nulová",J470,0)</f>
        <v>0</v>
      </c>
      <c r="BJ470" s="17" t="s">
        <v>85</v>
      </c>
      <c r="BK470" s="216">
        <f>ROUND(I470*H470,2)</f>
        <v>0</v>
      </c>
      <c r="BL470" s="17" t="s">
        <v>156</v>
      </c>
      <c r="BM470" s="215" t="s">
        <v>422</v>
      </c>
    </row>
    <row r="471" spans="1:65" s="2" customFormat="1" ht="78">
      <c r="A471" s="34"/>
      <c r="B471" s="35"/>
      <c r="C471" s="36"/>
      <c r="D471" s="217" t="s">
        <v>158</v>
      </c>
      <c r="E471" s="36"/>
      <c r="F471" s="218" t="s">
        <v>423</v>
      </c>
      <c r="G471" s="36"/>
      <c r="H471" s="36"/>
      <c r="I471" s="116"/>
      <c r="J471" s="36"/>
      <c r="K471" s="36"/>
      <c r="L471" s="39"/>
      <c r="M471" s="219"/>
      <c r="N471" s="220"/>
      <c r="O471" s="71"/>
      <c r="P471" s="71"/>
      <c r="Q471" s="71"/>
      <c r="R471" s="71"/>
      <c r="S471" s="71"/>
      <c r="T471" s="72"/>
      <c r="U471" s="34"/>
      <c r="V471" s="34"/>
      <c r="W471" s="34"/>
      <c r="X471" s="34"/>
      <c r="Y471" s="34"/>
      <c r="Z471" s="34"/>
      <c r="AA471" s="34"/>
      <c r="AB471" s="34"/>
      <c r="AC471" s="34"/>
      <c r="AD471" s="34"/>
      <c r="AE471" s="34"/>
      <c r="AT471" s="17" t="s">
        <v>158</v>
      </c>
      <c r="AU471" s="17" t="s">
        <v>87</v>
      </c>
    </row>
    <row r="472" spans="1:65" s="2" customFormat="1" ht="19.5">
      <c r="A472" s="34"/>
      <c r="B472" s="35"/>
      <c r="C472" s="36"/>
      <c r="D472" s="217" t="s">
        <v>241</v>
      </c>
      <c r="E472" s="36"/>
      <c r="F472" s="253" t="s">
        <v>242</v>
      </c>
      <c r="G472" s="36"/>
      <c r="H472" s="36"/>
      <c r="I472" s="116"/>
      <c r="J472" s="36"/>
      <c r="K472" s="36"/>
      <c r="L472" s="39"/>
      <c r="M472" s="219"/>
      <c r="N472" s="220"/>
      <c r="O472" s="71"/>
      <c r="P472" s="71"/>
      <c r="Q472" s="71"/>
      <c r="R472" s="71"/>
      <c r="S472" s="71"/>
      <c r="T472" s="72"/>
      <c r="U472" s="34"/>
      <c r="V472" s="34"/>
      <c r="W472" s="34"/>
      <c r="X472" s="34"/>
      <c r="Y472" s="34"/>
      <c r="Z472" s="34"/>
      <c r="AA472" s="34"/>
      <c r="AB472" s="34"/>
      <c r="AC472" s="34"/>
      <c r="AD472" s="34"/>
      <c r="AE472" s="34"/>
      <c r="AT472" s="17" t="s">
        <v>241</v>
      </c>
      <c r="AU472" s="17" t="s">
        <v>87</v>
      </c>
    </row>
    <row r="473" spans="1:65" s="13" customFormat="1">
      <c r="B473" s="221"/>
      <c r="C473" s="222"/>
      <c r="D473" s="217" t="s">
        <v>159</v>
      </c>
      <c r="E473" s="223" t="s">
        <v>1</v>
      </c>
      <c r="F473" s="224" t="s">
        <v>424</v>
      </c>
      <c r="G473" s="222"/>
      <c r="H473" s="223" t="s">
        <v>1</v>
      </c>
      <c r="I473" s="225"/>
      <c r="J473" s="222"/>
      <c r="K473" s="222"/>
      <c r="L473" s="226"/>
      <c r="M473" s="227"/>
      <c r="N473" s="228"/>
      <c r="O473" s="228"/>
      <c r="P473" s="228"/>
      <c r="Q473" s="228"/>
      <c r="R473" s="228"/>
      <c r="S473" s="228"/>
      <c r="T473" s="229"/>
      <c r="AT473" s="230" t="s">
        <v>159</v>
      </c>
      <c r="AU473" s="230" t="s">
        <v>87</v>
      </c>
      <c r="AV473" s="13" t="s">
        <v>85</v>
      </c>
      <c r="AW473" s="13" t="s">
        <v>33</v>
      </c>
      <c r="AX473" s="13" t="s">
        <v>77</v>
      </c>
      <c r="AY473" s="230" t="s">
        <v>149</v>
      </c>
    </row>
    <row r="474" spans="1:65" s="14" customFormat="1">
      <c r="B474" s="231"/>
      <c r="C474" s="232"/>
      <c r="D474" s="217" t="s">
        <v>159</v>
      </c>
      <c r="E474" s="233" t="s">
        <v>1</v>
      </c>
      <c r="F474" s="234" t="s">
        <v>425</v>
      </c>
      <c r="G474" s="232"/>
      <c r="H474" s="235">
        <v>0.1</v>
      </c>
      <c r="I474" s="236"/>
      <c r="J474" s="232"/>
      <c r="K474" s="232"/>
      <c r="L474" s="237"/>
      <c r="M474" s="238"/>
      <c r="N474" s="239"/>
      <c r="O474" s="239"/>
      <c r="P474" s="239"/>
      <c r="Q474" s="239"/>
      <c r="R474" s="239"/>
      <c r="S474" s="239"/>
      <c r="T474" s="240"/>
      <c r="AT474" s="241" t="s">
        <v>159</v>
      </c>
      <c r="AU474" s="241" t="s">
        <v>87</v>
      </c>
      <c r="AV474" s="14" t="s">
        <v>87</v>
      </c>
      <c r="AW474" s="14" t="s">
        <v>33</v>
      </c>
      <c r="AX474" s="14" t="s">
        <v>77</v>
      </c>
      <c r="AY474" s="241" t="s">
        <v>149</v>
      </c>
    </row>
    <row r="475" spans="1:65" s="13" customFormat="1">
      <c r="B475" s="221"/>
      <c r="C475" s="222"/>
      <c r="D475" s="217" t="s">
        <v>159</v>
      </c>
      <c r="E475" s="223" t="s">
        <v>1</v>
      </c>
      <c r="F475" s="224" t="s">
        <v>426</v>
      </c>
      <c r="G475" s="222"/>
      <c r="H475" s="223" t="s">
        <v>1</v>
      </c>
      <c r="I475" s="225"/>
      <c r="J475" s="222"/>
      <c r="K475" s="222"/>
      <c r="L475" s="226"/>
      <c r="M475" s="227"/>
      <c r="N475" s="228"/>
      <c r="O475" s="228"/>
      <c r="P475" s="228"/>
      <c r="Q475" s="228"/>
      <c r="R475" s="228"/>
      <c r="S475" s="228"/>
      <c r="T475" s="229"/>
      <c r="AT475" s="230" t="s">
        <v>159</v>
      </c>
      <c r="AU475" s="230" t="s">
        <v>87</v>
      </c>
      <c r="AV475" s="13" t="s">
        <v>85</v>
      </c>
      <c r="AW475" s="13" t="s">
        <v>33</v>
      </c>
      <c r="AX475" s="13" t="s">
        <v>77</v>
      </c>
      <c r="AY475" s="230" t="s">
        <v>149</v>
      </c>
    </row>
    <row r="476" spans="1:65" s="14" customFormat="1">
      <c r="B476" s="231"/>
      <c r="C476" s="232"/>
      <c r="D476" s="217" t="s">
        <v>159</v>
      </c>
      <c r="E476" s="233" t="s">
        <v>1</v>
      </c>
      <c r="F476" s="234" t="s">
        <v>427</v>
      </c>
      <c r="G476" s="232"/>
      <c r="H476" s="235">
        <v>1.4999999999999999E-2</v>
      </c>
      <c r="I476" s="236"/>
      <c r="J476" s="232"/>
      <c r="K476" s="232"/>
      <c r="L476" s="237"/>
      <c r="M476" s="238"/>
      <c r="N476" s="239"/>
      <c r="O476" s="239"/>
      <c r="P476" s="239"/>
      <c r="Q476" s="239"/>
      <c r="R476" s="239"/>
      <c r="S476" s="239"/>
      <c r="T476" s="240"/>
      <c r="AT476" s="241" t="s">
        <v>159</v>
      </c>
      <c r="AU476" s="241" t="s">
        <v>87</v>
      </c>
      <c r="AV476" s="14" t="s">
        <v>87</v>
      </c>
      <c r="AW476" s="14" t="s">
        <v>33</v>
      </c>
      <c r="AX476" s="14" t="s">
        <v>77</v>
      </c>
      <c r="AY476" s="241" t="s">
        <v>149</v>
      </c>
    </row>
    <row r="477" spans="1:65" s="13" customFormat="1">
      <c r="B477" s="221"/>
      <c r="C477" s="222"/>
      <c r="D477" s="217" t="s">
        <v>159</v>
      </c>
      <c r="E477" s="223" t="s">
        <v>1</v>
      </c>
      <c r="F477" s="224" t="s">
        <v>207</v>
      </c>
      <c r="G477" s="222"/>
      <c r="H477" s="223" t="s">
        <v>1</v>
      </c>
      <c r="I477" s="225"/>
      <c r="J477" s="222"/>
      <c r="K477" s="222"/>
      <c r="L477" s="226"/>
      <c r="M477" s="227"/>
      <c r="N477" s="228"/>
      <c r="O477" s="228"/>
      <c r="P477" s="228"/>
      <c r="Q477" s="228"/>
      <c r="R477" s="228"/>
      <c r="S477" s="228"/>
      <c r="T477" s="229"/>
      <c r="AT477" s="230" t="s">
        <v>159</v>
      </c>
      <c r="AU477" s="230" t="s">
        <v>87</v>
      </c>
      <c r="AV477" s="13" t="s">
        <v>85</v>
      </c>
      <c r="AW477" s="13" t="s">
        <v>33</v>
      </c>
      <c r="AX477" s="13" t="s">
        <v>77</v>
      </c>
      <c r="AY477" s="230" t="s">
        <v>149</v>
      </c>
    </row>
    <row r="478" spans="1:65" s="14" customFormat="1">
      <c r="B478" s="231"/>
      <c r="C478" s="232"/>
      <c r="D478" s="217" t="s">
        <v>159</v>
      </c>
      <c r="E478" s="233" t="s">
        <v>1</v>
      </c>
      <c r="F478" s="234" t="s">
        <v>428</v>
      </c>
      <c r="G478" s="232"/>
      <c r="H478" s="235">
        <v>0.08</v>
      </c>
      <c r="I478" s="236"/>
      <c r="J478" s="232"/>
      <c r="K478" s="232"/>
      <c r="L478" s="237"/>
      <c r="M478" s="238"/>
      <c r="N478" s="239"/>
      <c r="O478" s="239"/>
      <c r="P478" s="239"/>
      <c r="Q478" s="239"/>
      <c r="R478" s="239"/>
      <c r="S478" s="239"/>
      <c r="T478" s="240"/>
      <c r="AT478" s="241" t="s">
        <v>159</v>
      </c>
      <c r="AU478" s="241" t="s">
        <v>87</v>
      </c>
      <c r="AV478" s="14" t="s">
        <v>87</v>
      </c>
      <c r="AW478" s="14" t="s">
        <v>33</v>
      </c>
      <c r="AX478" s="14" t="s">
        <v>77</v>
      </c>
      <c r="AY478" s="241" t="s">
        <v>149</v>
      </c>
    </row>
    <row r="479" spans="1:65" s="13" customFormat="1">
      <c r="B479" s="221"/>
      <c r="C479" s="222"/>
      <c r="D479" s="217" t="s">
        <v>159</v>
      </c>
      <c r="E479" s="223" t="s">
        <v>1</v>
      </c>
      <c r="F479" s="224" t="s">
        <v>221</v>
      </c>
      <c r="G479" s="222"/>
      <c r="H479" s="223" t="s">
        <v>1</v>
      </c>
      <c r="I479" s="225"/>
      <c r="J479" s="222"/>
      <c r="K479" s="222"/>
      <c r="L479" s="226"/>
      <c r="M479" s="227"/>
      <c r="N479" s="228"/>
      <c r="O479" s="228"/>
      <c r="P479" s="228"/>
      <c r="Q479" s="228"/>
      <c r="R479" s="228"/>
      <c r="S479" s="228"/>
      <c r="T479" s="229"/>
      <c r="AT479" s="230" t="s">
        <v>159</v>
      </c>
      <c r="AU479" s="230" t="s">
        <v>87</v>
      </c>
      <c r="AV479" s="13" t="s">
        <v>85</v>
      </c>
      <c r="AW479" s="13" t="s">
        <v>33</v>
      </c>
      <c r="AX479" s="13" t="s">
        <v>77</v>
      </c>
      <c r="AY479" s="230" t="s">
        <v>149</v>
      </c>
    </row>
    <row r="480" spans="1:65" s="14" customFormat="1">
      <c r="B480" s="231"/>
      <c r="C480" s="232"/>
      <c r="D480" s="217" t="s">
        <v>159</v>
      </c>
      <c r="E480" s="233" t="s">
        <v>1</v>
      </c>
      <c r="F480" s="234" t="s">
        <v>244</v>
      </c>
      <c r="G480" s="232"/>
      <c r="H480" s="235">
        <v>1.4E-2</v>
      </c>
      <c r="I480" s="236"/>
      <c r="J480" s="232"/>
      <c r="K480" s="232"/>
      <c r="L480" s="237"/>
      <c r="M480" s="238"/>
      <c r="N480" s="239"/>
      <c r="O480" s="239"/>
      <c r="P480" s="239"/>
      <c r="Q480" s="239"/>
      <c r="R480" s="239"/>
      <c r="S480" s="239"/>
      <c r="T480" s="240"/>
      <c r="AT480" s="241" t="s">
        <v>159</v>
      </c>
      <c r="AU480" s="241" t="s">
        <v>87</v>
      </c>
      <c r="AV480" s="14" t="s">
        <v>87</v>
      </c>
      <c r="AW480" s="14" t="s">
        <v>33</v>
      </c>
      <c r="AX480" s="14" t="s">
        <v>77</v>
      </c>
      <c r="AY480" s="241" t="s">
        <v>149</v>
      </c>
    </row>
    <row r="481" spans="1:65" s="13" customFormat="1">
      <c r="B481" s="221"/>
      <c r="C481" s="222"/>
      <c r="D481" s="217" t="s">
        <v>159</v>
      </c>
      <c r="E481" s="223" t="s">
        <v>1</v>
      </c>
      <c r="F481" s="224" t="s">
        <v>209</v>
      </c>
      <c r="G481" s="222"/>
      <c r="H481" s="223" t="s">
        <v>1</v>
      </c>
      <c r="I481" s="225"/>
      <c r="J481" s="222"/>
      <c r="K481" s="222"/>
      <c r="L481" s="226"/>
      <c r="M481" s="227"/>
      <c r="N481" s="228"/>
      <c r="O481" s="228"/>
      <c r="P481" s="228"/>
      <c r="Q481" s="228"/>
      <c r="R481" s="228"/>
      <c r="S481" s="228"/>
      <c r="T481" s="229"/>
      <c r="AT481" s="230" t="s">
        <v>159</v>
      </c>
      <c r="AU481" s="230" t="s">
        <v>87</v>
      </c>
      <c r="AV481" s="13" t="s">
        <v>85</v>
      </c>
      <c r="AW481" s="13" t="s">
        <v>33</v>
      </c>
      <c r="AX481" s="13" t="s">
        <v>77</v>
      </c>
      <c r="AY481" s="230" t="s">
        <v>149</v>
      </c>
    </row>
    <row r="482" spans="1:65" s="14" customFormat="1">
      <c r="B482" s="231"/>
      <c r="C482" s="232"/>
      <c r="D482" s="217" t="s">
        <v>159</v>
      </c>
      <c r="E482" s="233" t="s">
        <v>1</v>
      </c>
      <c r="F482" s="234" t="s">
        <v>429</v>
      </c>
      <c r="G482" s="232"/>
      <c r="H482" s="235">
        <v>0.21099999999999999</v>
      </c>
      <c r="I482" s="236"/>
      <c r="J482" s="232"/>
      <c r="K482" s="232"/>
      <c r="L482" s="237"/>
      <c r="M482" s="238"/>
      <c r="N482" s="239"/>
      <c r="O482" s="239"/>
      <c r="P482" s="239"/>
      <c r="Q482" s="239"/>
      <c r="R482" s="239"/>
      <c r="S482" s="239"/>
      <c r="T482" s="240"/>
      <c r="AT482" s="241" t="s">
        <v>159</v>
      </c>
      <c r="AU482" s="241" t="s">
        <v>87</v>
      </c>
      <c r="AV482" s="14" t="s">
        <v>87</v>
      </c>
      <c r="AW482" s="14" t="s">
        <v>33</v>
      </c>
      <c r="AX482" s="14" t="s">
        <v>77</v>
      </c>
      <c r="AY482" s="241" t="s">
        <v>149</v>
      </c>
    </row>
    <row r="483" spans="1:65" s="13" customFormat="1">
      <c r="B483" s="221"/>
      <c r="C483" s="222"/>
      <c r="D483" s="217" t="s">
        <v>159</v>
      </c>
      <c r="E483" s="223" t="s">
        <v>1</v>
      </c>
      <c r="F483" s="224" t="s">
        <v>211</v>
      </c>
      <c r="G483" s="222"/>
      <c r="H483" s="223" t="s">
        <v>1</v>
      </c>
      <c r="I483" s="225"/>
      <c r="J483" s="222"/>
      <c r="K483" s="222"/>
      <c r="L483" s="226"/>
      <c r="M483" s="227"/>
      <c r="N483" s="228"/>
      <c r="O483" s="228"/>
      <c r="P483" s="228"/>
      <c r="Q483" s="228"/>
      <c r="R483" s="228"/>
      <c r="S483" s="228"/>
      <c r="T483" s="229"/>
      <c r="AT483" s="230" t="s">
        <v>159</v>
      </c>
      <c r="AU483" s="230" t="s">
        <v>87</v>
      </c>
      <c r="AV483" s="13" t="s">
        <v>85</v>
      </c>
      <c r="AW483" s="13" t="s">
        <v>33</v>
      </c>
      <c r="AX483" s="13" t="s">
        <v>77</v>
      </c>
      <c r="AY483" s="230" t="s">
        <v>149</v>
      </c>
    </row>
    <row r="484" spans="1:65" s="14" customFormat="1">
      <c r="B484" s="231"/>
      <c r="C484" s="232"/>
      <c r="D484" s="217" t="s">
        <v>159</v>
      </c>
      <c r="E484" s="233" t="s">
        <v>1</v>
      </c>
      <c r="F484" s="234" t="s">
        <v>425</v>
      </c>
      <c r="G484" s="232"/>
      <c r="H484" s="235">
        <v>0.1</v>
      </c>
      <c r="I484" s="236"/>
      <c r="J484" s="232"/>
      <c r="K484" s="232"/>
      <c r="L484" s="237"/>
      <c r="M484" s="238"/>
      <c r="N484" s="239"/>
      <c r="O484" s="239"/>
      <c r="P484" s="239"/>
      <c r="Q484" s="239"/>
      <c r="R484" s="239"/>
      <c r="S484" s="239"/>
      <c r="T484" s="240"/>
      <c r="AT484" s="241" t="s">
        <v>159</v>
      </c>
      <c r="AU484" s="241" t="s">
        <v>87</v>
      </c>
      <c r="AV484" s="14" t="s">
        <v>87</v>
      </c>
      <c r="AW484" s="14" t="s">
        <v>33</v>
      </c>
      <c r="AX484" s="14" t="s">
        <v>77</v>
      </c>
      <c r="AY484" s="241" t="s">
        <v>149</v>
      </c>
    </row>
    <row r="485" spans="1:65" s="13" customFormat="1">
      <c r="B485" s="221"/>
      <c r="C485" s="222"/>
      <c r="D485" s="217" t="s">
        <v>159</v>
      </c>
      <c r="E485" s="223" t="s">
        <v>1</v>
      </c>
      <c r="F485" s="224" t="s">
        <v>264</v>
      </c>
      <c r="G485" s="222"/>
      <c r="H485" s="223" t="s">
        <v>1</v>
      </c>
      <c r="I485" s="225"/>
      <c r="J485" s="222"/>
      <c r="K485" s="222"/>
      <c r="L485" s="226"/>
      <c r="M485" s="227"/>
      <c r="N485" s="228"/>
      <c r="O485" s="228"/>
      <c r="P485" s="228"/>
      <c r="Q485" s="228"/>
      <c r="R485" s="228"/>
      <c r="S485" s="228"/>
      <c r="T485" s="229"/>
      <c r="AT485" s="230" t="s">
        <v>159</v>
      </c>
      <c r="AU485" s="230" t="s">
        <v>87</v>
      </c>
      <c r="AV485" s="13" t="s">
        <v>85</v>
      </c>
      <c r="AW485" s="13" t="s">
        <v>33</v>
      </c>
      <c r="AX485" s="13" t="s">
        <v>77</v>
      </c>
      <c r="AY485" s="230" t="s">
        <v>149</v>
      </c>
    </row>
    <row r="486" spans="1:65" s="14" customFormat="1">
      <c r="B486" s="231"/>
      <c r="C486" s="232"/>
      <c r="D486" s="217" t="s">
        <v>159</v>
      </c>
      <c r="E486" s="233" t="s">
        <v>1</v>
      </c>
      <c r="F486" s="234" t="s">
        <v>430</v>
      </c>
      <c r="G486" s="232"/>
      <c r="H486" s="235">
        <v>0.36</v>
      </c>
      <c r="I486" s="236"/>
      <c r="J486" s="232"/>
      <c r="K486" s="232"/>
      <c r="L486" s="237"/>
      <c r="M486" s="238"/>
      <c r="N486" s="239"/>
      <c r="O486" s="239"/>
      <c r="P486" s="239"/>
      <c r="Q486" s="239"/>
      <c r="R486" s="239"/>
      <c r="S486" s="239"/>
      <c r="T486" s="240"/>
      <c r="AT486" s="241" t="s">
        <v>159</v>
      </c>
      <c r="AU486" s="241" t="s">
        <v>87</v>
      </c>
      <c r="AV486" s="14" t="s">
        <v>87</v>
      </c>
      <c r="AW486" s="14" t="s">
        <v>33</v>
      </c>
      <c r="AX486" s="14" t="s">
        <v>77</v>
      </c>
      <c r="AY486" s="241" t="s">
        <v>149</v>
      </c>
    </row>
    <row r="487" spans="1:65" s="13" customFormat="1">
      <c r="B487" s="221"/>
      <c r="C487" s="222"/>
      <c r="D487" s="217" t="s">
        <v>159</v>
      </c>
      <c r="E487" s="223" t="s">
        <v>1</v>
      </c>
      <c r="F487" s="224" t="s">
        <v>213</v>
      </c>
      <c r="G487" s="222"/>
      <c r="H487" s="223" t="s">
        <v>1</v>
      </c>
      <c r="I487" s="225"/>
      <c r="J487" s="222"/>
      <c r="K487" s="222"/>
      <c r="L487" s="226"/>
      <c r="M487" s="227"/>
      <c r="N487" s="228"/>
      <c r="O487" s="228"/>
      <c r="P487" s="228"/>
      <c r="Q487" s="228"/>
      <c r="R487" s="228"/>
      <c r="S487" s="228"/>
      <c r="T487" s="229"/>
      <c r="AT487" s="230" t="s">
        <v>159</v>
      </c>
      <c r="AU487" s="230" t="s">
        <v>87</v>
      </c>
      <c r="AV487" s="13" t="s">
        <v>85</v>
      </c>
      <c r="AW487" s="13" t="s">
        <v>33</v>
      </c>
      <c r="AX487" s="13" t="s">
        <v>77</v>
      </c>
      <c r="AY487" s="230" t="s">
        <v>149</v>
      </c>
    </row>
    <row r="488" spans="1:65" s="14" customFormat="1">
      <c r="B488" s="231"/>
      <c r="C488" s="232"/>
      <c r="D488" s="217" t="s">
        <v>159</v>
      </c>
      <c r="E488" s="233" t="s">
        <v>1</v>
      </c>
      <c r="F488" s="234" t="s">
        <v>431</v>
      </c>
      <c r="G488" s="232"/>
      <c r="H488" s="235">
        <v>2.5000000000000001E-2</v>
      </c>
      <c r="I488" s="236"/>
      <c r="J488" s="232"/>
      <c r="K488" s="232"/>
      <c r="L488" s="237"/>
      <c r="M488" s="238"/>
      <c r="N488" s="239"/>
      <c r="O488" s="239"/>
      <c r="P488" s="239"/>
      <c r="Q488" s="239"/>
      <c r="R488" s="239"/>
      <c r="S488" s="239"/>
      <c r="T488" s="240"/>
      <c r="AT488" s="241" t="s">
        <v>159</v>
      </c>
      <c r="AU488" s="241" t="s">
        <v>87</v>
      </c>
      <c r="AV488" s="14" t="s">
        <v>87</v>
      </c>
      <c r="AW488" s="14" t="s">
        <v>33</v>
      </c>
      <c r="AX488" s="14" t="s">
        <v>77</v>
      </c>
      <c r="AY488" s="241" t="s">
        <v>149</v>
      </c>
    </row>
    <row r="489" spans="1:65" s="15" customFormat="1">
      <c r="B489" s="242"/>
      <c r="C489" s="243"/>
      <c r="D489" s="217" t="s">
        <v>159</v>
      </c>
      <c r="E489" s="244" t="s">
        <v>1</v>
      </c>
      <c r="F489" s="245" t="s">
        <v>215</v>
      </c>
      <c r="G489" s="243"/>
      <c r="H489" s="246">
        <v>0.90500000000000003</v>
      </c>
      <c r="I489" s="247"/>
      <c r="J489" s="243"/>
      <c r="K489" s="243"/>
      <c r="L489" s="248"/>
      <c r="M489" s="249"/>
      <c r="N489" s="250"/>
      <c r="O489" s="250"/>
      <c r="P489" s="250"/>
      <c r="Q489" s="250"/>
      <c r="R489" s="250"/>
      <c r="S489" s="250"/>
      <c r="T489" s="251"/>
      <c r="AT489" s="252" t="s">
        <v>159</v>
      </c>
      <c r="AU489" s="252" t="s">
        <v>87</v>
      </c>
      <c r="AV489" s="15" t="s">
        <v>156</v>
      </c>
      <c r="AW489" s="15" t="s">
        <v>33</v>
      </c>
      <c r="AX489" s="15" t="s">
        <v>85</v>
      </c>
      <c r="AY489" s="252" t="s">
        <v>149</v>
      </c>
    </row>
    <row r="490" spans="1:65" s="2" customFormat="1" ht="21.75" customHeight="1">
      <c r="A490" s="34"/>
      <c r="B490" s="35"/>
      <c r="C490" s="204" t="s">
        <v>432</v>
      </c>
      <c r="D490" s="204" t="s">
        <v>151</v>
      </c>
      <c r="E490" s="205" t="s">
        <v>433</v>
      </c>
      <c r="F490" s="206" t="s">
        <v>434</v>
      </c>
      <c r="G490" s="207" t="s">
        <v>238</v>
      </c>
      <c r="H490" s="208">
        <v>0.89500000000000002</v>
      </c>
      <c r="I490" s="209"/>
      <c r="J490" s="210">
        <f>ROUND(I490*H490,2)</f>
        <v>0</v>
      </c>
      <c r="K490" s="206" t="s">
        <v>155</v>
      </c>
      <c r="L490" s="39"/>
      <c r="M490" s="211" t="s">
        <v>1</v>
      </c>
      <c r="N490" s="212" t="s">
        <v>42</v>
      </c>
      <c r="O490" s="71"/>
      <c r="P490" s="213">
        <f>O490*H490</f>
        <v>0</v>
      </c>
      <c r="Q490" s="213">
        <v>0</v>
      </c>
      <c r="R490" s="213">
        <f>Q490*H490</f>
        <v>0</v>
      </c>
      <c r="S490" s="213">
        <v>0</v>
      </c>
      <c r="T490" s="214">
        <f>S490*H490</f>
        <v>0</v>
      </c>
      <c r="U490" s="34"/>
      <c r="V490" s="34"/>
      <c r="W490" s="34"/>
      <c r="X490" s="34"/>
      <c r="Y490" s="34"/>
      <c r="Z490" s="34"/>
      <c r="AA490" s="34"/>
      <c r="AB490" s="34"/>
      <c r="AC490" s="34"/>
      <c r="AD490" s="34"/>
      <c r="AE490" s="34"/>
      <c r="AR490" s="215" t="s">
        <v>156</v>
      </c>
      <c r="AT490" s="215" t="s">
        <v>151</v>
      </c>
      <c r="AU490" s="215" t="s">
        <v>87</v>
      </c>
      <c r="AY490" s="17" t="s">
        <v>149</v>
      </c>
      <c r="BE490" s="216">
        <f>IF(N490="základní",J490,0)</f>
        <v>0</v>
      </c>
      <c r="BF490" s="216">
        <f>IF(N490="snížená",J490,0)</f>
        <v>0</v>
      </c>
      <c r="BG490" s="216">
        <f>IF(N490="zákl. přenesená",J490,0)</f>
        <v>0</v>
      </c>
      <c r="BH490" s="216">
        <f>IF(N490="sníž. přenesená",J490,0)</f>
        <v>0</v>
      </c>
      <c r="BI490" s="216">
        <f>IF(N490="nulová",J490,0)</f>
        <v>0</v>
      </c>
      <c r="BJ490" s="17" t="s">
        <v>85</v>
      </c>
      <c r="BK490" s="216">
        <f>ROUND(I490*H490,2)</f>
        <v>0</v>
      </c>
      <c r="BL490" s="17" t="s">
        <v>156</v>
      </c>
      <c r="BM490" s="215" t="s">
        <v>435</v>
      </c>
    </row>
    <row r="491" spans="1:65" s="2" customFormat="1" ht="78">
      <c r="A491" s="34"/>
      <c r="B491" s="35"/>
      <c r="C491" s="36"/>
      <c r="D491" s="217" t="s">
        <v>158</v>
      </c>
      <c r="E491" s="36"/>
      <c r="F491" s="218" t="s">
        <v>436</v>
      </c>
      <c r="G491" s="36"/>
      <c r="H491" s="36"/>
      <c r="I491" s="116"/>
      <c r="J491" s="36"/>
      <c r="K491" s="36"/>
      <c r="L491" s="39"/>
      <c r="M491" s="219"/>
      <c r="N491" s="220"/>
      <c r="O491" s="71"/>
      <c r="P491" s="71"/>
      <c r="Q491" s="71"/>
      <c r="R491" s="71"/>
      <c r="S491" s="71"/>
      <c r="T491" s="72"/>
      <c r="U491" s="34"/>
      <c r="V491" s="34"/>
      <c r="W491" s="34"/>
      <c r="X491" s="34"/>
      <c r="Y491" s="34"/>
      <c r="Z491" s="34"/>
      <c r="AA491" s="34"/>
      <c r="AB491" s="34"/>
      <c r="AC491" s="34"/>
      <c r="AD491" s="34"/>
      <c r="AE491" s="34"/>
      <c r="AT491" s="17" t="s">
        <v>158</v>
      </c>
      <c r="AU491" s="17" t="s">
        <v>87</v>
      </c>
    </row>
    <row r="492" spans="1:65" s="2" customFormat="1" ht="19.5">
      <c r="A492" s="34"/>
      <c r="B492" s="35"/>
      <c r="C492" s="36"/>
      <c r="D492" s="217" t="s">
        <v>241</v>
      </c>
      <c r="E492" s="36"/>
      <c r="F492" s="253" t="s">
        <v>242</v>
      </c>
      <c r="G492" s="36"/>
      <c r="H492" s="36"/>
      <c r="I492" s="116"/>
      <c r="J492" s="36"/>
      <c r="K492" s="36"/>
      <c r="L492" s="39"/>
      <c r="M492" s="219"/>
      <c r="N492" s="220"/>
      <c r="O492" s="71"/>
      <c r="P492" s="71"/>
      <c r="Q492" s="71"/>
      <c r="R492" s="71"/>
      <c r="S492" s="71"/>
      <c r="T492" s="72"/>
      <c r="U492" s="34"/>
      <c r="V492" s="34"/>
      <c r="W492" s="34"/>
      <c r="X492" s="34"/>
      <c r="Y492" s="34"/>
      <c r="Z492" s="34"/>
      <c r="AA492" s="34"/>
      <c r="AB492" s="34"/>
      <c r="AC492" s="34"/>
      <c r="AD492" s="34"/>
      <c r="AE492" s="34"/>
      <c r="AT492" s="17" t="s">
        <v>241</v>
      </c>
      <c r="AU492" s="17" t="s">
        <v>87</v>
      </c>
    </row>
    <row r="493" spans="1:65" s="13" customFormat="1">
      <c r="B493" s="221"/>
      <c r="C493" s="222"/>
      <c r="D493" s="217" t="s">
        <v>159</v>
      </c>
      <c r="E493" s="223" t="s">
        <v>1</v>
      </c>
      <c r="F493" s="224" t="s">
        <v>207</v>
      </c>
      <c r="G493" s="222"/>
      <c r="H493" s="223" t="s">
        <v>1</v>
      </c>
      <c r="I493" s="225"/>
      <c r="J493" s="222"/>
      <c r="K493" s="222"/>
      <c r="L493" s="226"/>
      <c r="M493" s="227"/>
      <c r="N493" s="228"/>
      <c r="O493" s="228"/>
      <c r="P493" s="228"/>
      <c r="Q493" s="228"/>
      <c r="R493" s="228"/>
      <c r="S493" s="228"/>
      <c r="T493" s="229"/>
      <c r="AT493" s="230" t="s">
        <v>159</v>
      </c>
      <c r="AU493" s="230" t="s">
        <v>87</v>
      </c>
      <c r="AV493" s="13" t="s">
        <v>85</v>
      </c>
      <c r="AW493" s="13" t="s">
        <v>33</v>
      </c>
      <c r="AX493" s="13" t="s">
        <v>77</v>
      </c>
      <c r="AY493" s="230" t="s">
        <v>149</v>
      </c>
    </row>
    <row r="494" spans="1:65" s="14" customFormat="1">
      <c r="B494" s="231"/>
      <c r="C494" s="232"/>
      <c r="D494" s="217" t="s">
        <v>159</v>
      </c>
      <c r="E494" s="233" t="s">
        <v>1</v>
      </c>
      <c r="F494" s="234" t="s">
        <v>437</v>
      </c>
      <c r="G494" s="232"/>
      <c r="H494" s="235">
        <v>0.28499999999999998</v>
      </c>
      <c r="I494" s="236"/>
      <c r="J494" s="232"/>
      <c r="K494" s="232"/>
      <c r="L494" s="237"/>
      <c r="M494" s="238"/>
      <c r="N494" s="239"/>
      <c r="O494" s="239"/>
      <c r="P494" s="239"/>
      <c r="Q494" s="239"/>
      <c r="R494" s="239"/>
      <c r="S494" s="239"/>
      <c r="T494" s="240"/>
      <c r="AT494" s="241" t="s">
        <v>159</v>
      </c>
      <c r="AU494" s="241" t="s">
        <v>87</v>
      </c>
      <c r="AV494" s="14" t="s">
        <v>87</v>
      </c>
      <c r="AW494" s="14" t="s">
        <v>33</v>
      </c>
      <c r="AX494" s="14" t="s">
        <v>77</v>
      </c>
      <c r="AY494" s="241" t="s">
        <v>149</v>
      </c>
    </row>
    <row r="495" spans="1:65" s="13" customFormat="1">
      <c r="B495" s="221"/>
      <c r="C495" s="222"/>
      <c r="D495" s="217" t="s">
        <v>159</v>
      </c>
      <c r="E495" s="223" t="s">
        <v>1</v>
      </c>
      <c r="F495" s="224" t="s">
        <v>209</v>
      </c>
      <c r="G495" s="222"/>
      <c r="H495" s="223" t="s">
        <v>1</v>
      </c>
      <c r="I495" s="225"/>
      <c r="J495" s="222"/>
      <c r="K495" s="222"/>
      <c r="L495" s="226"/>
      <c r="M495" s="227"/>
      <c r="N495" s="228"/>
      <c r="O495" s="228"/>
      <c r="P495" s="228"/>
      <c r="Q495" s="228"/>
      <c r="R495" s="228"/>
      <c r="S495" s="228"/>
      <c r="T495" s="229"/>
      <c r="AT495" s="230" t="s">
        <v>159</v>
      </c>
      <c r="AU495" s="230" t="s">
        <v>87</v>
      </c>
      <c r="AV495" s="13" t="s">
        <v>85</v>
      </c>
      <c r="AW495" s="13" t="s">
        <v>33</v>
      </c>
      <c r="AX495" s="13" t="s">
        <v>77</v>
      </c>
      <c r="AY495" s="230" t="s">
        <v>149</v>
      </c>
    </row>
    <row r="496" spans="1:65" s="14" customFormat="1">
      <c r="B496" s="231"/>
      <c r="C496" s="232"/>
      <c r="D496" s="217" t="s">
        <v>159</v>
      </c>
      <c r="E496" s="233" t="s">
        <v>1</v>
      </c>
      <c r="F496" s="234" t="s">
        <v>438</v>
      </c>
      <c r="G496" s="232"/>
      <c r="H496" s="235">
        <v>0.115</v>
      </c>
      <c r="I496" s="236"/>
      <c r="J496" s="232"/>
      <c r="K496" s="232"/>
      <c r="L496" s="237"/>
      <c r="M496" s="238"/>
      <c r="N496" s="239"/>
      <c r="O496" s="239"/>
      <c r="P496" s="239"/>
      <c r="Q496" s="239"/>
      <c r="R496" s="239"/>
      <c r="S496" s="239"/>
      <c r="T496" s="240"/>
      <c r="AT496" s="241" t="s">
        <v>159</v>
      </c>
      <c r="AU496" s="241" t="s">
        <v>87</v>
      </c>
      <c r="AV496" s="14" t="s">
        <v>87</v>
      </c>
      <c r="AW496" s="14" t="s">
        <v>33</v>
      </c>
      <c r="AX496" s="14" t="s">
        <v>77</v>
      </c>
      <c r="AY496" s="241" t="s">
        <v>149</v>
      </c>
    </row>
    <row r="497" spans="1:65" s="13" customFormat="1">
      <c r="B497" s="221"/>
      <c r="C497" s="222"/>
      <c r="D497" s="217" t="s">
        <v>159</v>
      </c>
      <c r="E497" s="223" t="s">
        <v>1</v>
      </c>
      <c r="F497" s="224" t="s">
        <v>264</v>
      </c>
      <c r="G497" s="222"/>
      <c r="H497" s="223" t="s">
        <v>1</v>
      </c>
      <c r="I497" s="225"/>
      <c r="J497" s="222"/>
      <c r="K497" s="222"/>
      <c r="L497" s="226"/>
      <c r="M497" s="227"/>
      <c r="N497" s="228"/>
      <c r="O497" s="228"/>
      <c r="P497" s="228"/>
      <c r="Q497" s="228"/>
      <c r="R497" s="228"/>
      <c r="S497" s="228"/>
      <c r="T497" s="229"/>
      <c r="AT497" s="230" t="s">
        <v>159</v>
      </c>
      <c r="AU497" s="230" t="s">
        <v>87</v>
      </c>
      <c r="AV497" s="13" t="s">
        <v>85</v>
      </c>
      <c r="AW497" s="13" t="s">
        <v>33</v>
      </c>
      <c r="AX497" s="13" t="s">
        <v>77</v>
      </c>
      <c r="AY497" s="230" t="s">
        <v>149</v>
      </c>
    </row>
    <row r="498" spans="1:65" s="14" customFormat="1">
      <c r="B498" s="231"/>
      <c r="C498" s="232"/>
      <c r="D498" s="217" t="s">
        <v>159</v>
      </c>
      <c r="E498" s="233" t="s">
        <v>1</v>
      </c>
      <c r="F498" s="234" t="s">
        <v>430</v>
      </c>
      <c r="G498" s="232"/>
      <c r="H498" s="235">
        <v>0.36</v>
      </c>
      <c r="I498" s="236"/>
      <c r="J498" s="232"/>
      <c r="K498" s="232"/>
      <c r="L498" s="237"/>
      <c r="M498" s="238"/>
      <c r="N498" s="239"/>
      <c r="O498" s="239"/>
      <c r="P498" s="239"/>
      <c r="Q498" s="239"/>
      <c r="R498" s="239"/>
      <c r="S498" s="239"/>
      <c r="T498" s="240"/>
      <c r="AT498" s="241" t="s">
        <v>159</v>
      </c>
      <c r="AU498" s="241" t="s">
        <v>87</v>
      </c>
      <c r="AV498" s="14" t="s">
        <v>87</v>
      </c>
      <c r="AW498" s="14" t="s">
        <v>33</v>
      </c>
      <c r="AX498" s="14" t="s">
        <v>77</v>
      </c>
      <c r="AY498" s="241" t="s">
        <v>149</v>
      </c>
    </row>
    <row r="499" spans="1:65" s="13" customFormat="1">
      <c r="B499" s="221"/>
      <c r="C499" s="222"/>
      <c r="D499" s="217" t="s">
        <v>159</v>
      </c>
      <c r="E499" s="223" t="s">
        <v>1</v>
      </c>
      <c r="F499" s="224" t="s">
        <v>213</v>
      </c>
      <c r="G499" s="222"/>
      <c r="H499" s="223" t="s">
        <v>1</v>
      </c>
      <c r="I499" s="225"/>
      <c r="J499" s="222"/>
      <c r="K499" s="222"/>
      <c r="L499" s="226"/>
      <c r="M499" s="227"/>
      <c r="N499" s="228"/>
      <c r="O499" s="228"/>
      <c r="P499" s="228"/>
      <c r="Q499" s="228"/>
      <c r="R499" s="228"/>
      <c r="S499" s="228"/>
      <c r="T499" s="229"/>
      <c r="AT499" s="230" t="s">
        <v>159</v>
      </c>
      <c r="AU499" s="230" t="s">
        <v>87</v>
      </c>
      <c r="AV499" s="13" t="s">
        <v>85</v>
      </c>
      <c r="AW499" s="13" t="s">
        <v>33</v>
      </c>
      <c r="AX499" s="13" t="s">
        <v>77</v>
      </c>
      <c r="AY499" s="230" t="s">
        <v>149</v>
      </c>
    </row>
    <row r="500" spans="1:65" s="14" customFormat="1">
      <c r="B500" s="231"/>
      <c r="C500" s="232"/>
      <c r="D500" s="217" t="s">
        <v>159</v>
      </c>
      <c r="E500" s="233" t="s">
        <v>1</v>
      </c>
      <c r="F500" s="234" t="s">
        <v>439</v>
      </c>
      <c r="G500" s="232"/>
      <c r="H500" s="235">
        <v>0.13500000000000001</v>
      </c>
      <c r="I500" s="236"/>
      <c r="J500" s="232"/>
      <c r="K500" s="232"/>
      <c r="L500" s="237"/>
      <c r="M500" s="238"/>
      <c r="N500" s="239"/>
      <c r="O500" s="239"/>
      <c r="P500" s="239"/>
      <c r="Q500" s="239"/>
      <c r="R500" s="239"/>
      <c r="S500" s="239"/>
      <c r="T500" s="240"/>
      <c r="AT500" s="241" t="s">
        <v>159</v>
      </c>
      <c r="AU500" s="241" t="s">
        <v>87</v>
      </c>
      <c r="AV500" s="14" t="s">
        <v>87</v>
      </c>
      <c r="AW500" s="14" t="s">
        <v>33</v>
      </c>
      <c r="AX500" s="14" t="s">
        <v>77</v>
      </c>
      <c r="AY500" s="241" t="s">
        <v>149</v>
      </c>
    </row>
    <row r="501" spans="1:65" s="15" customFormat="1">
      <c r="B501" s="242"/>
      <c r="C501" s="243"/>
      <c r="D501" s="217" t="s">
        <v>159</v>
      </c>
      <c r="E501" s="244" t="s">
        <v>1</v>
      </c>
      <c r="F501" s="245" t="s">
        <v>215</v>
      </c>
      <c r="G501" s="243"/>
      <c r="H501" s="246">
        <v>0.89500000000000002</v>
      </c>
      <c r="I501" s="247"/>
      <c r="J501" s="243"/>
      <c r="K501" s="243"/>
      <c r="L501" s="248"/>
      <c r="M501" s="249"/>
      <c r="N501" s="250"/>
      <c r="O501" s="250"/>
      <c r="P501" s="250"/>
      <c r="Q501" s="250"/>
      <c r="R501" s="250"/>
      <c r="S501" s="250"/>
      <c r="T501" s="251"/>
      <c r="AT501" s="252" t="s">
        <v>159</v>
      </c>
      <c r="AU501" s="252" t="s">
        <v>87</v>
      </c>
      <c r="AV501" s="15" t="s">
        <v>156</v>
      </c>
      <c r="AW501" s="15" t="s">
        <v>33</v>
      </c>
      <c r="AX501" s="15" t="s">
        <v>85</v>
      </c>
      <c r="AY501" s="252" t="s">
        <v>149</v>
      </c>
    </row>
    <row r="502" spans="1:65" s="2" customFormat="1" ht="21.75" customHeight="1">
      <c r="A502" s="34"/>
      <c r="B502" s="35"/>
      <c r="C502" s="204" t="s">
        <v>440</v>
      </c>
      <c r="D502" s="204" t="s">
        <v>151</v>
      </c>
      <c r="E502" s="205" t="s">
        <v>441</v>
      </c>
      <c r="F502" s="206" t="s">
        <v>442</v>
      </c>
      <c r="G502" s="207" t="s">
        <v>154</v>
      </c>
      <c r="H502" s="208">
        <v>329.18</v>
      </c>
      <c r="I502" s="209"/>
      <c r="J502" s="210">
        <f>ROUND(I502*H502,2)</f>
        <v>0</v>
      </c>
      <c r="K502" s="206" t="s">
        <v>155</v>
      </c>
      <c r="L502" s="39"/>
      <c r="M502" s="211" t="s">
        <v>1</v>
      </c>
      <c r="N502" s="212" t="s">
        <v>42</v>
      </c>
      <c r="O502" s="71"/>
      <c r="P502" s="213">
        <f>O502*H502</f>
        <v>0</v>
      </c>
      <c r="Q502" s="213">
        <v>0</v>
      </c>
      <c r="R502" s="213">
        <f>Q502*H502</f>
        <v>0</v>
      </c>
      <c r="S502" s="213">
        <v>0</v>
      </c>
      <c r="T502" s="214">
        <f>S502*H502</f>
        <v>0</v>
      </c>
      <c r="U502" s="34"/>
      <c r="V502" s="34"/>
      <c r="W502" s="34"/>
      <c r="X502" s="34"/>
      <c r="Y502" s="34"/>
      <c r="Z502" s="34"/>
      <c r="AA502" s="34"/>
      <c r="AB502" s="34"/>
      <c r="AC502" s="34"/>
      <c r="AD502" s="34"/>
      <c r="AE502" s="34"/>
      <c r="AR502" s="215" t="s">
        <v>156</v>
      </c>
      <c r="AT502" s="215" t="s">
        <v>151</v>
      </c>
      <c r="AU502" s="215" t="s">
        <v>87</v>
      </c>
      <c r="AY502" s="17" t="s">
        <v>149</v>
      </c>
      <c r="BE502" s="216">
        <f>IF(N502="základní",J502,0)</f>
        <v>0</v>
      </c>
      <c r="BF502" s="216">
        <f>IF(N502="snížená",J502,0)</f>
        <v>0</v>
      </c>
      <c r="BG502" s="216">
        <f>IF(N502="zákl. přenesená",J502,0)</f>
        <v>0</v>
      </c>
      <c r="BH502" s="216">
        <f>IF(N502="sníž. přenesená",J502,0)</f>
        <v>0</v>
      </c>
      <c r="BI502" s="216">
        <f>IF(N502="nulová",J502,0)</f>
        <v>0</v>
      </c>
      <c r="BJ502" s="17" t="s">
        <v>85</v>
      </c>
      <c r="BK502" s="216">
        <f>ROUND(I502*H502,2)</f>
        <v>0</v>
      </c>
      <c r="BL502" s="17" t="s">
        <v>156</v>
      </c>
      <c r="BM502" s="215" t="s">
        <v>443</v>
      </c>
    </row>
    <row r="503" spans="1:65" s="2" customFormat="1" ht="78">
      <c r="A503" s="34"/>
      <c r="B503" s="35"/>
      <c r="C503" s="36"/>
      <c r="D503" s="217" t="s">
        <v>158</v>
      </c>
      <c r="E503" s="36"/>
      <c r="F503" s="218" t="s">
        <v>444</v>
      </c>
      <c r="G503" s="36"/>
      <c r="H503" s="36"/>
      <c r="I503" s="116"/>
      <c r="J503" s="36"/>
      <c r="K503" s="36"/>
      <c r="L503" s="39"/>
      <c r="M503" s="219"/>
      <c r="N503" s="220"/>
      <c r="O503" s="71"/>
      <c r="P503" s="71"/>
      <c r="Q503" s="71"/>
      <c r="R503" s="71"/>
      <c r="S503" s="71"/>
      <c r="T503" s="72"/>
      <c r="U503" s="34"/>
      <c r="V503" s="34"/>
      <c r="W503" s="34"/>
      <c r="X503" s="34"/>
      <c r="Y503" s="34"/>
      <c r="Z503" s="34"/>
      <c r="AA503" s="34"/>
      <c r="AB503" s="34"/>
      <c r="AC503" s="34"/>
      <c r="AD503" s="34"/>
      <c r="AE503" s="34"/>
      <c r="AT503" s="17" t="s">
        <v>158</v>
      </c>
      <c r="AU503" s="17" t="s">
        <v>87</v>
      </c>
    </row>
    <row r="504" spans="1:65" s="2" customFormat="1" ht="19.5">
      <c r="A504" s="34"/>
      <c r="B504" s="35"/>
      <c r="C504" s="36"/>
      <c r="D504" s="217" t="s">
        <v>241</v>
      </c>
      <c r="E504" s="36"/>
      <c r="F504" s="253" t="s">
        <v>250</v>
      </c>
      <c r="G504" s="36"/>
      <c r="H504" s="36"/>
      <c r="I504" s="116"/>
      <c r="J504" s="36"/>
      <c r="K504" s="36"/>
      <c r="L504" s="39"/>
      <c r="M504" s="219"/>
      <c r="N504" s="220"/>
      <c r="O504" s="71"/>
      <c r="P504" s="71"/>
      <c r="Q504" s="71"/>
      <c r="R504" s="71"/>
      <c r="S504" s="71"/>
      <c r="T504" s="72"/>
      <c r="U504" s="34"/>
      <c r="V504" s="34"/>
      <c r="W504" s="34"/>
      <c r="X504" s="34"/>
      <c r="Y504" s="34"/>
      <c r="Z504" s="34"/>
      <c r="AA504" s="34"/>
      <c r="AB504" s="34"/>
      <c r="AC504" s="34"/>
      <c r="AD504" s="34"/>
      <c r="AE504" s="34"/>
      <c r="AT504" s="17" t="s">
        <v>241</v>
      </c>
      <c r="AU504" s="17" t="s">
        <v>87</v>
      </c>
    </row>
    <row r="505" spans="1:65" s="13" customFormat="1">
      <c r="B505" s="221"/>
      <c r="C505" s="222"/>
      <c r="D505" s="217" t="s">
        <v>159</v>
      </c>
      <c r="E505" s="223" t="s">
        <v>1</v>
      </c>
      <c r="F505" s="224" t="s">
        <v>160</v>
      </c>
      <c r="G505" s="222"/>
      <c r="H505" s="223" t="s">
        <v>1</v>
      </c>
      <c r="I505" s="225"/>
      <c r="J505" s="222"/>
      <c r="K505" s="222"/>
      <c r="L505" s="226"/>
      <c r="M505" s="227"/>
      <c r="N505" s="228"/>
      <c r="O505" s="228"/>
      <c r="P505" s="228"/>
      <c r="Q505" s="228"/>
      <c r="R505" s="228"/>
      <c r="S505" s="228"/>
      <c r="T505" s="229"/>
      <c r="AT505" s="230" t="s">
        <v>159</v>
      </c>
      <c r="AU505" s="230" t="s">
        <v>87</v>
      </c>
      <c r="AV505" s="13" t="s">
        <v>85</v>
      </c>
      <c r="AW505" s="13" t="s">
        <v>33</v>
      </c>
      <c r="AX505" s="13" t="s">
        <v>77</v>
      </c>
      <c r="AY505" s="230" t="s">
        <v>149</v>
      </c>
    </row>
    <row r="506" spans="1:65" s="14" customFormat="1">
      <c r="B506" s="231"/>
      <c r="C506" s="232"/>
      <c r="D506" s="217" t="s">
        <v>159</v>
      </c>
      <c r="E506" s="233" t="s">
        <v>1</v>
      </c>
      <c r="F506" s="234" t="s">
        <v>445</v>
      </c>
      <c r="G506" s="232"/>
      <c r="H506" s="235">
        <v>99.7</v>
      </c>
      <c r="I506" s="236"/>
      <c r="J506" s="232"/>
      <c r="K506" s="232"/>
      <c r="L506" s="237"/>
      <c r="M506" s="238"/>
      <c r="N506" s="239"/>
      <c r="O506" s="239"/>
      <c r="P506" s="239"/>
      <c r="Q506" s="239"/>
      <c r="R506" s="239"/>
      <c r="S506" s="239"/>
      <c r="T506" s="240"/>
      <c r="AT506" s="241" t="s">
        <v>159</v>
      </c>
      <c r="AU506" s="241" t="s">
        <v>87</v>
      </c>
      <c r="AV506" s="14" t="s">
        <v>87</v>
      </c>
      <c r="AW506" s="14" t="s">
        <v>33</v>
      </c>
      <c r="AX506" s="14" t="s">
        <v>77</v>
      </c>
      <c r="AY506" s="241" t="s">
        <v>149</v>
      </c>
    </row>
    <row r="507" spans="1:65" s="13" customFormat="1">
      <c r="B507" s="221"/>
      <c r="C507" s="222"/>
      <c r="D507" s="217" t="s">
        <v>159</v>
      </c>
      <c r="E507" s="223" t="s">
        <v>1</v>
      </c>
      <c r="F507" s="224" t="s">
        <v>231</v>
      </c>
      <c r="G507" s="222"/>
      <c r="H507" s="223" t="s">
        <v>1</v>
      </c>
      <c r="I507" s="225"/>
      <c r="J507" s="222"/>
      <c r="K507" s="222"/>
      <c r="L507" s="226"/>
      <c r="M507" s="227"/>
      <c r="N507" s="228"/>
      <c r="O507" s="228"/>
      <c r="P507" s="228"/>
      <c r="Q507" s="228"/>
      <c r="R507" s="228"/>
      <c r="S507" s="228"/>
      <c r="T507" s="229"/>
      <c r="AT507" s="230" t="s">
        <v>159</v>
      </c>
      <c r="AU507" s="230" t="s">
        <v>87</v>
      </c>
      <c r="AV507" s="13" t="s">
        <v>85</v>
      </c>
      <c r="AW507" s="13" t="s">
        <v>33</v>
      </c>
      <c r="AX507" s="13" t="s">
        <v>77</v>
      </c>
      <c r="AY507" s="230" t="s">
        <v>149</v>
      </c>
    </row>
    <row r="508" spans="1:65" s="14" customFormat="1">
      <c r="B508" s="231"/>
      <c r="C508" s="232"/>
      <c r="D508" s="217" t="s">
        <v>159</v>
      </c>
      <c r="E508" s="233" t="s">
        <v>1</v>
      </c>
      <c r="F508" s="234" t="s">
        <v>252</v>
      </c>
      <c r="G508" s="232"/>
      <c r="H508" s="235">
        <v>37.83</v>
      </c>
      <c r="I508" s="236"/>
      <c r="J508" s="232"/>
      <c r="K508" s="232"/>
      <c r="L508" s="237"/>
      <c r="M508" s="238"/>
      <c r="N508" s="239"/>
      <c r="O508" s="239"/>
      <c r="P508" s="239"/>
      <c r="Q508" s="239"/>
      <c r="R508" s="239"/>
      <c r="S508" s="239"/>
      <c r="T508" s="240"/>
      <c r="AT508" s="241" t="s">
        <v>159</v>
      </c>
      <c r="AU508" s="241" t="s">
        <v>87</v>
      </c>
      <c r="AV508" s="14" t="s">
        <v>87</v>
      </c>
      <c r="AW508" s="14" t="s">
        <v>33</v>
      </c>
      <c r="AX508" s="14" t="s">
        <v>77</v>
      </c>
      <c r="AY508" s="241" t="s">
        <v>149</v>
      </c>
    </row>
    <row r="509" spans="1:65" s="13" customFormat="1">
      <c r="B509" s="221"/>
      <c r="C509" s="222"/>
      <c r="D509" s="217" t="s">
        <v>159</v>
      </c>
      <c r="E509" s="223" t="s">
        <v>1</v>
      </c>
      <c r="F509" s="224" t="s">
        <v>232</v>
      </c>
      <c r="G509" s="222"/>
      <c r="H509" s="223" t="s">
        <v>1</v>
      </c>
      <c r="I509" s="225"/>
      <c r="J509" s="222"/>
      <c r="K509" s="222"/>
      <c r="L509" s="226"/>
      <c r="M509" s="227"/>
      <c r="N509" s="228"/>
      <c r="O509" s="228"/>
      <c r="P509" s="228"/>
      <c r="Q509" s="228"/>
      <c r="R509" s="228"/>
      <c r="S509" s="228"/>
      <c r="T509" s="229"/>
      <c r="AT509" s="230" t="s">
        <v>159</v>
      </c>
      <c r="AU509" s="230" t="s">
        <v>87</v>
      </c>
      <c r="AV509" s="13" t="s">
        <v>85</v>
      </c>
      <c r="AW509" s="13" t="s">
        <v>33</v>
      </c>
      <c r="AX509" s="13" t="s">
        <v>77</v>
      </c>
      <c r="AY509" s="230" t="s">
        <v>149</v>
      </c>
    </row>
    <row r="510" spans="1:65" s="14" customFormat="1">
      <c r="B510" s="231"/>
      <c r="C510" s="232"/>
      <c r="D510" s="217" t="s">
        <v>159</v>
      </c>
      <c r="E510" s="233" t="s">
        <v>1</v>
      </c>
      <c r="F510" s="234" t="s">
        <v>251</v>
      </c>
      <c r="G510" s="232"/>
      <c r="H510" s="235">
        <v>49.85</v>
      </c>
      <c r="I510" s="236"/>
      <c r="J510" s="232"/>
      <c r="K510" s="232"/>
      <c r="L510" s="237"/>
      <c r="M510" s="238"/>
      <c r="N510" s="239"/>
      <c r="O510" s="239"/>
      <c r="P510" s="239"/>
      <c r="Q510" s="239"/>
      <c r="R510" s="239"/>
      <c r="S510" s="239"/>
      <c r="T510" s="240"/>
      <c r="AT510" s="241" t="s">
        <v>159</v>
      </c>
      <c r="AU510" s="241" t="s">
        <v>87</v>
      </c>
      <c r="AV510" s="14" t="s">
        <v>87</v>
      </c>
      <c r="AW510" s="14" t="s">
        <v>33</v>
      </c>
      <c r="AX510" s="14" t="s">
        <v>77</v>
      </c>
      <c r="AY510" s="241" t="s">
        <v>149</v>
      </c>
    </row>
    <row r="511" spans="1:65" s="13" customFormat="1">
      <c r="B511" s="221"/>
      <c r="C511" s="222"/>
      <c r="D511" s="217" t="s">
        <v>159</v>
      </c>
      <c r="E511" s="223" t="s">
        <v>1</v>
      </c>
      <c r="F511" s="224" t="s">
        <v>233</v>
      </c>
      <c r="G511" s="222"/>
      <c r="H511" s="223" t="s">
        <v>1</v>
      </c>
      <c r="I511" s="225"/>
      <c r="J511" s="222"/>
      <c r="K511" s="222"/>
      <c r="L511" s="226"/>
      <c r="M511" s="227"/>
      <c r="N511" s="228"/>
      <c r="O511" s="228"/>
      <c r="P511" s="228"/>
      <c r="Q511" s="228"/>
      <c r="R511" s="228"/>
      <c r="S511" s="228"/>
      <c r="T511" s="229"/>
      <c r="AT511" s="230" t="s">
        <v>159</v>
      </c>
      <c r="AU511" s="230" t="s">
        <v>87</v>
      </c>
      <c r="AV511" s="13" t="s">
        <v>85</v>
      </c>
      <c r="AW511" s="13" t="s">
        <v>33</v>
      </c>
      <c r="AX511" s="13" t="s">
        <v>77</v>
      </c>
      <c r="AY511" s="230" t="s">
        <v>149</v>
      </c>
    </row>
    <row r="512" spans="1:65" s="14" customFormat="1">
      <c r="B512" s="231"/>
      <c r="C512" s="232"/>
      <c r="D512" s="217" t="s">
        <v>159</v>
      </c>
      <c r="E512" s="233" t="s">
        <v>1</v>
      </c>
      <c r="F512" s="234" t="s">
        <v>251</v>
      </c>
      <c r="G512" s="232"/>
      <c r="H512" s="235">
        <v>49.85</v>
      </c>
      <c r="I512" s="236"/>
      <c r="J512" s="232"/>
      <c r="K512" s="232"/>
      <c r="L512" s="237"/>
      <c r="M512" s="238"/>
      <c r="N512" s="239"/>
      <c r="O512" s="239"/>
      <c r="P512" s="239"/>
      <c r="Q512" s="239"/>
      <c r="R512" s="239"/>
      <c r="S512" s="239"/>
      <c r="T512" s="240"/>
      <c r="AT512" s="241" t="s">
        <v>159</v>
      </c>
      <c r="AU512" s="241" t="s">
        <v>87</v>
      </c>
      <c r="AV512" s="14" t="s">
        <v>87</v>
      </c>
      <c r="AW512" s="14" t="s">
        <v>33</v>
      </c>
      <c r="AX512" s="14" t="s">
        <v>77</v>
      </c>
      <c r="AY512" s="241" t="s">
        <v>149</v>
      </c>
    </row>
    <row r="513" spans="1:65" s="13" customFormat="1">
      <c r="B513" s="221"/>
      <c r="C513" s="222"/>
      <c r="D513" s="217" t="s">
        <v>159</v>
      </c>
      <c r="E513" s="223" t="s">
        <v>1</v>
      </c>
      <c r="F513" s="224" t="s">
        <v>234</v>
      </c>
      <c r="G513" s="222"/>
      <c r="H513" s="223" t="s">
        <v>1</v>
      </c>
      <c r="I513" s="225"/>
      <c r="J513" s="222"/>
      <c r="K513" s="222"/>
      <c r="L513" s="226"/>
      <c r="M513" s="227"/>
      <c r="N513" s="228"/>
      <c r="O513" s="228"/>
      <c r="P513" s="228"/>
      <c r="Q513" s="228"/>
      <c r="R513" s="228"/>
      <c r="S513" s="228"/>
      <c r="T513" s="229"/>
      <c r="AT513" s="230" t="s">
        <v>159</v>
      </c>
      <c r="AU513" s="230" t="s">
        <v>87</v>
      </c>
      <c r="AV513" s="13" t="s">
        <v>85</v>
      </c>
      <c r="AW513" s="13" t="s">
        <v>33</v>
      </c>
      <c r="AX513" s="13" t="s">
        <v>77</v>
      </c>
      <c r="AY513" s="230" t="s">
        <v>149</v>
      </c>
    </row>
    <row r="514" spans="1:65" s="14" customFormat="1">
      <c r="B514" s="231"/>
      <c r="C514" s="232"/>
      <c r="D514" s="217" t="s">
        <v>159</v>
      </c>
      <c r="E514" s="233" t="s">
        <v>1</v>
      </c>
      <c r="F514" s="234" t="s">
        <v>253</v>
      </c>
      <c r="G514" s="232"/>
      <c r="H514" s="235">
        <v>48.2</v>
      </c>
      <c r="I514" s="236"/>
      <c r="J514" s="232"/>
      <c r="K514" s="232"/>
      <c r="L514" s="237"/>
      <c r="M514" s="238"/>
      <c r="N514" s="239"/>
      <c r="O514" s="239"/>
      <c r="P514" s="239"/>
      <c r="Q514" s="239"/>
      <c r="R514" s="239"/>
      <c r="S514" s="239"/>
      <c r="T514" s="240"/>
      <c r="AT514" s="241" t="s">
        <v>159</v>
      </c>
      <c r="AU514" s="241" t="s">
        <v>87</v>
      </c>
      <c r="AV514" s="14" t="s">
        <v>87</v>
      </c>
      <c r="AW514" s="14" t="s">
        <v>33</v>
      </c>
      <c r="AX514" s="14" t="s">
        <v>77</v>
      </c>
      <c r="AY514" s="241" t="s">
        <v>149</v>
      </c>
    </row>
    <row r="515" spans="1:65" s="13" customFormat="1">
      <c r="B515" s="221"/>
      <c r="C515" s="222"/>
      <c r="D515" s="217" t="s">
        <v>159</v>
      </c>
      <c r="E515" s="223" t="s">
        <v>1</v>
      </c>
      <c r="F515" s="224" t="s">
        <v>213</v>
      </c>
      <c r="G515" s="222"/>
      <c r="H515" s="223" t="s">
        <v>1</v>
      </c>
      <c r="I515" s="225"/>
      <c r="J515" s="222"/>
      <c r="K515" s="222"/>
      <c r="L515" s="226"/>
      <c r="M515" s="227"/>
      <c r="N515" s="228"/>
      <c r="O515" s="228"/>
      <c r="P515" s="228"/>
      <c r="Q515" s="228"/>
      <c r="R515" s="228"/>
      <c r="S515" s="228"/>
      <c r="T515" s="229"/>
      <c r="AT515" s="230" t="s">
        <v>159</v>
      </c>
      <c r="AU515" s="230" t="s">
        <v>87</v>
      </c>
      <c r="AV515" s="13" t="s">
        <v>85</v>
      </c>
      <c r="AW515" s="13" t="s">
        <v>33</v>
      </c>
      <c r="AX515" s="13" t="s">
        <v>77</v>
      </c>
      <c r="AY515" s="230" t="s">
        <v>149</v>
      </c>
    </row>
    <row r="516" spans="1:65" s="14" customFormat="1">
      <c r="B516" s="231"/>
      <c r="C516" s="232"/>
      <c r="D516" s="217" t="s">
        <v>159</v>
      </c>
      <c r="E516" s="233" t="s">
        <v>1</v>
      </c>
      <c r="F516" s="234" t="s">
        <v>254</v>
      </c>
      <c r="G516" s="232"/>
      <c r="H516" s="235">
        <v>43.75</v>
      </c>
      <c r="I516" s="236"/>
      <c r="J516" s="232"/>
      <c r="K516" s="232"/>
      <c r="L516" s="237"/>
      <c r="M516" s="238"/>
      <c r="N516" s="239"/>
      <c r="O516" s="239"/>
      <c r="P516" s="239"/>
      <c r="Q516" s="239"/>
      <c r="R516" s="239"/>
      <c r="S516" s="239"/>
      <c r="T516" s="240"/>
      <c r="AT516" s="241" t="s">
        <v>159</v>
      </c>
      <c r="AU516" s="241" t="s">
        <v>87</v>
      </c>
      <c r="AV516" s="14" t="s">
        <v>87</v>
      </c>
      <c r="AW516" s="14" t="s">
        <v>33</v>
      </c>
      <c r="AX516" s="14" t="s">
        <v>77</v>
      </c>
      <c r="AY516" s="241" t="s">
        <v>149</v>
      </c>
    </row>
    <row r="517" spans="1:65" s="15" customFormat="1">
      <c r="B517" s="242"/>
      <c r="C517" s="243"/>
      <c r="D517" s="217" t="s">
        <v>159</v>
      </c>
      <c r="E517" s="244" t="s">
        <v>1</v>
      </c>
      <c r="F517" s="245" t="s">
        <v>215</v>
      </c>
      <c r="G517" s="243"/>
      <c r="H517" s="246">
        <v>329.18</v>
      </c>
      <c r="I517" s="247"/>
      <c r="J517" s="243"/>
      <c r="K517" s="243"/>
      <c r="L517" s="248"/>
      <c r="M517" s="249"/>
      <c r="N517" s="250"/>
      <c r="O517" s="250"/>
      <c r="P517" s="250"/>
      <c r="Q517" s="250"/>
      <c r="R517" s="250"/>
      <c r="S517" s="250"/>
      <c r="T517" s="251"/>
      <c r="AT517" s="252" t="s">
        <v>159</v>
      </c>
      <c r="AU517" s="252" t="s">
        <v>87</v>
      </c>
      <c r="AV517" s="15" t="s">
        <v>156</v>
      </c>
      <c r="AW517" s="15" t="s">
        <v>33</v>
      </c>
      <c r="AX517" s="15" t="s">
        <v>85</v>
      </c>
      <c r="AY517" s="252" t="s">
        <v>149</v>
      </c>
    </row>
    <row r="518" spans="1:65" s="2" customFormat="1" ht="21.75" customHeight="1">
      <c r="A518" s="34"/>
      <c r="B518" s="35"/>
      <c r="C518" s="204" t="s">
        <v>446</v>
      </c>
      <c r="D518" s="204" t="s">
        <v>151</v>
      </c>
      <c r="E518" s="205" t="s">
        <v>447</v>
      </c>
      <c r="F518" s="206" t="s">
        <v>448</v>
      </c>
      <c r="G518" s="207" t="s">
        <v>449</v>
      </c>
      <c r="H518" s="208">
        <v>76</v>
      </c>
      <c r="I518" s="209"/>
      <c r="J518" s="210">
        <f>ROUND(I518*H518,2)</f>
        <v>0</v>
      </c>
      <c r="K518" s="206" t="s">
        <v>155</v>
      </c>
      <c r="L518" s="39"/>
      <c r="M518" s="211" t="s">
        <v>1</v>
      </c>
      <c r="N518" s="212" t="s">
        <v>42</v>
      </c>
      <c r="O518" s="71"/>
      <c r="P518" s="213">
        <f>O518*H518</f>
        <v>0</v>
      </c>
      <c r="Q518" s="213">
        <v>0</v>
      </c>
      <c r="R518" s="213">
        <f>Q518*H518</f>
        <v>0</v>
      </c>
      <c r="S518" s="213">
        <v>0</v>
      </c>
      <c r="T518" s="214">
        <f>S518*H518</f>
        <v>0</v>
      </c>
      <c r="U518" s="34"/>
      <c r="V518" s="34"/>
      <c r="W518" s="34"/>
      <c r="X518" s="34"/>
      <c r="Y518" s="34"/>
      <c r="Z518" s="34"/>
      <c r="AA518" s="34"/>
      <c r="AB518" s="34"/>
      <c r="AC518" s="34"/>
      <c r="AD518" s="34"/>
      <c r="AE518" s="34"/>
      <c r="AR518" s="215" t="s">
        <v>156</v>
      </c>
      <c r="AT518" s="215" t="s">
        <v>151</v>
      </c>
      <c r="AU518" s="215" t="s">
        <v>87</v>
      </c>
      <c r="AY518" s="17" t="s">
        <v>149</v>
      </c>
      <c r="BE518" s="216">
        <f>IF(N518="základní",J518,0)</f>
        <v>0</v>
      </c>
      <c r="BF518" s="216">
        <f>IF(N518="snížená",J518,0)</f>
        <v>0</v>
      </c>
      <c r="BG518" s="216">
        <f>IF(N518="zákl. přenesená",J518,0)</f>
        <v>0</v>
      </c>
      <c r="BH518" s="216">
        <f>IF(N518="sníž. přenesená",J518,0)</f>
        <v>0</v>
      </c>
      <c r="BI518" s="216">
        <f>IF(N518="nulová",J518,0)</f>
        <v>0</v>
      </c>
      <c r="BJ518" s="17" t="s">
        <v>85</v>
      </c>
      <c r="BK518" s="216">
        <f>ROUND(I518*H518,2)</f>
        <v>0</v>
      </c>
      <c r="BL518" s="17" t="s">
        <v>156</v>
      </c>
      <c r="BM518" s="215" t="s">
        <v>450</v>
      </c>
    </row>
    <row r="519" spans="1:65" s="2" customFormat="1" ht="68.25">
      <c r="A519" s="34"/>
      <c r="B519" s="35"/>
      <c r="C519" s="36"/>
      <c r="D519" s="217" t="s">
        <v>158</v>
      </c>
      <c r="E519" s="36"/>
      <c r="F519" s="218" t="s">
        <v>451</v>
      </c>
      <c r="G519" s="36"/>
      <c r="H519" s="36"/>
      <c r="I519" s="116"/>
      <c r="J519" s="36"/>
      <c r="K519" s="36"/>
      <c r="L519" s="39"/>
      <c r="M519" s="219"/>
      <c r="N519" s="220"/>
      <c r="O519" s="71"/>
      <c r="P519" s="71"/>
      <c r="Q519" s="71"/>
      <c r="R519" s="71"/>
      <c r="S519" s="71"/>
      <c r="T519" s="72"/>
      <c r="U519" s="34"/>
      <c r="V519" s="34"/>
      <c r="W519" s="34"/>
      <c r="X519" s="34"/>
      <c r="Y519" s="34"/>
      <c r="Z519" s="34"/>
      <c r="AA519" s="34"/>
      <c r="AB519" s="34"/>
      <c r="AC519" s="34"/>
      <c r="AD519" s="34"/>
      <c r="AE519" s="34"/>
      <c r="AT519" s="17" t="s">
        <v>158</v>
      </c>
      <c r="AU519" s="17" t="s">
        <v>87</v>
      </c>
    </row>
    <row r="520" spans="1:65" s="13" customFormat="1">
      <c r="B520" s="221"/>
      <c r="C520" s="222"/>
      <c r="D520" s="217" t="s">
        <v>159</v>
      </c>
      <c r="E520" s="223" t="s">
        <v>1</v>
      </c>
      <c r="F520" s="224" t="s">
        <v>160</v>
      </c>
      <c r="G520" s="222"/>
      <c r="H520" s="223" t="s">
        <v>1</v>
      </c>
      <c r="I520" s="225"/>
      <c r="J520" s="222"/>
      <c r="K520" s="222"/>
      <c r="L520" s="226"/>
      <c r="M520" s="227"/>
      <c r="N520" s="228"/>
      <c r="O520" s="228"/>
      <c r="P520" s="228"/>
      <c r="Q520" s="228"/>
      <c r="R520" s="228"/>
      <c r="S520" s="228"/>
      <c r="T520" s="229"/>
      <c r="AT520" s="230" t="s">
        <v>159</v>
      </c>
      <c r="AU520" s="230" t="s">
        <v>87</v>
      </c>
      <c r="AV520" s="13" t="s">
        <v>85</v>
      </c>
      <c r="AW520" s="13" t="s">
        <v>33</v>
      </c>
      <c r="AX520" s="13" t="s">
        <v>77</v>
      </c>
      <c r="AY520" s="230" t="s">
        <v>149</v>
      </c>
    </row>
    <row r="521" spans="1:65" s="14" customFormat="1">
      <c r="B521" s="231"/>
      <c r="C521" s="232"/>
      <c r="D521" s="217" t="s">
        <v>159</v>
      </c>
      <c r="E521" s="233" t="s">
        <v>1</v>
      </c>
      <c r="F521" s="234" t="s">
        <v>278</v>
      </c>
      <c r="G521" s="232"/>
      <c r="H521" s="235">
        <v>16</v>
      </c>
      <c r="I521" s="236"/>
      <c r="J521" s="232"/>
      <c r="K521" s="232"/>
      <c r="L521" s="237"/>
      <c r="M521" s="238"/>
      <c r="N521" s="239"/>
      <c r="O521" s="239"/>
      <c r="P521" s="239"/>
      <c r="Q521" s="239"/>
      <c r="R521" s="239"/>
      <c r="S521" s="239"/>
      <c r="T521" s="240"/>
      <c r="AT521" s="241" t="s">
        <v>159</v>
      </c>
      <c r="AU521" s="241" t="s">
        <v>87</v>
      </c>
      <c r="AV521" s="14" t="s">
        <v>87</v>
      </c>
      <c r="AW521" s="14" t="s">
        <v>33</v>
      </c>
      <c r="AX521" s="14" t="s">
        <v>77</v>
      </c>
      <c r="AY521" s="241" t="s">
        <v>149</v>
      </c>
    </row>
    <row r="522" spans="1:65" s="13" customFormat="1">
      <c r="B522" s="221"/>
      <c r="C522" s="222"/>
      <c r="D522" s="217" t="s">
        <v>159</v>
      </c>
      <c r="E522" s="223" t="s">
        <v>1</v>
      </c>
      <c r="F522" s="224" t="s">
        <v>231</v>
      </c>
      <c r="G522" s="222"/>
      <c r="H522" s="223" t="s">
        <v>1</v>
      </c>
      <c r="I522" s="225"/>
      <c r="J522" s="222"/>
      <c r="K522" s="222"/>
      <c r="L522" s="226"/>
      <c r="M522" s="227"/>
      <c r="N522" s="228"/>
      <c r="O522" s="228"/>
      <c r="P522" s="228"/>
      <c r="Q522" s="228"/>
      <c r="R522" s="228"/>
      <c r="S522" s="228"/>
      <c r="T522" s="229"/>
      <c r="AT522" s="230" t="s">
        <v>159</v>
      </c>
      <c r="AU522" s="230" t="s">
        <v>87</v>
      </c>
      <c r="AV522" s="13" t="s">
        <v>85</v>
      </c>
      <c r="AW522" s="13" t="s">
        <v>33</v>
      </c>
      <c r="AX522" s="13" t="s">
        <v>77</v>
      </c>
      <c r="AY522" s="230" t="s">
        <v>149</v>
      </c>
    </row>
    <row r="523" spans="1:65" s="14" customFormat="1">
      <c r="B523" s="231"/>
      <c r="C523" s="232"/>
      <c r="D523" s="217" t="s">
        <v>159</v>
      </c>
      <c r="E523" s="233" t="s">
        <v>1</v>
      </c>
      <c r="F523" s="234" t="s">
        <v>181</v>
      </c>
      <c r="G523" s="232"/>
      <c r="H523" s="235">
        <v>6</v>
      </c>
      <c r="I523" s="236"/>
      <c r="J523" s="232"/>
      <c r="K523" s="232"/>
      <c r="L523" s="237"/>
      <c r="M523" s="238"/>
      <c r="N523" s="239"/>
      <c r="O523" s="239"/>
      <c r="P523" s="239"/>
      <c r="Q523" s="239"/>
      <c r="R523" s="239"/>
      <c r="S523" s="239"/>
      <c r="T523" s="240"/>
      <c r="AT523" s="241" t="s">
        <v>159</v>
      </c>
      <c r="AU523" s="241" t="s">
        <v>87</v>
      </c>
      <c r="AV523" s="14" t="s">
        <v>87</v>
      </c>
      <c r="AW523" s="14" t="s">
        <v>33</v>
      </c>
      <c r="AX523" s="14" t="s">
        <v>77</v>
      </c>
      <c r="AY523" s="241" t="s">
        <v>149</v>
      </c>
    </row>
    <row r="524" spans="1:65" s="13" customFormat="1">
      <c r="B524" s="221"/>
      <c r="C524" s="222"/>
      <c r="D524" s="217" t="s">
        <v>159</v>
      </c>
      <c r="E524" s="223" t="s">
        <v>1</v>
      </c>
      <c r="F524" s="224" t="s">
        <v>233</v>
      </c>
      <c r="G524" s="222"/>
      <c r="H524" s="223" t="s">
        <v>1</v>
      </c>
      <c r="I524" s="225"/>
      <c r="J524" s="222"/>
      <c r="K524" s="222"/>
      <c r="L524" s="226"/>
      <c r="M524" s="227"/>
      <c r="N524" s="228"/>
      <c r="O524" s="228"/>
      <c r="P524" s="228"/>
      <c r="Q524" s="228"/>
      <c r="R524" s="228"/>
      <c r="S524" s="228"/>
      <c r="T524" s="229"/>
      <c r="AT524" s="230" t="s">
        <v>159</v>
      </c>
      <c r="AU524" s="230" t="s">
        <v>87</v>
      </c>
      <c r="AV524" s="13" t="s">
        <v>85</v>
      </c>
      <c r="AW524" s="13" t="s">
        <v>33</v>
      </c>
      <c r="AX524" s="13" t="s">
        <v>77</v>
      </c>
      <c r="AY524" s="230" t="s">
        <v>149</v>
      </c>
    </row>
    <row r="525" spans="1:65" s="14" customFormat="1">
      <c r="B525" s="231"/>
      <c r="C525" s="232"/>
      <c r="D525" s="217" t="s">
        <v>159</v>
      </c>
      <c r="E525" s="233" t="s">
        <v>1</v>
      </c>
      <c r="F525" s="234" t="s">
        <v>87</v>
      </c>
      <c r="G525" s="232"/>
      <c r="H525" s="235">
        <v>2</v>
      </c>
      <c r="I525" s="236"/>
      <c r="J525" s="232"/>
      <c r="K525" s="232"/>
      <c r="L525" s="237"/>
      <c r="M525" s="238"/>
      <c r="N525" s="239"/>
      <c r="O525" s="239"/>
      <c r="P525" s="239"/>
      <c r="Q525" s="239"/>
      <c r="R525" s="239"/>
      <c r="S525" s="239"/>
      <c r="T525" s="240"/>
      <c r="AT525" s="241" t="s">
        <v>159</v>
      </c>
      <c r="AU525" s="241" t="s">
        <v>87</v>
      </c>
      <c r="AV525" s="14" t="s">
        <v>87</v>
      </c>
      <c r="AW525" s="14" t="s">
        <v>33</v>
      </c>
      <c r="AX525" s="14" t="s">
        <v>77</v>
      </c>
      <c r="AY525" s="241" t="s">
        <v>149</v>
      </c>
    </row>
    <row r="526" spans="1:65" s="13" customFormat="1">
      <c r="B526" s="221"/>
      <c r="C526" s="222"/>
      <c r="D526" s="217" t="s">
        <v>159</v>
      </c>
      <c r="E526" s="223" t="s">
        <v>1</v>
      </c>
      <c r="F526" s="224" t="s">
        <v>207</v>
      </c>
      <c r="G526" s="222"/>
      <c r="H526" s="223" t="s">
        <v>1</v>
      </c>
      <c r="I526" s="225"/>
      <c r="J526" s="222"/>
      <c r="K526" s="222"/>
      <c r="L526" s="226"/>
      <c r="M526" s="227"/>
      <c r="N526" s="228"/>
      <c r="O526" s="228"/>
      <c r="P526" s="228"/>
      <c r="Q526" s="228"/>
      <c r="R526" s="228"/>
      <c r="S526" s="228"/>
      <c r="T526" s="229"/>
      <c r="AT526" s="230" t="s">
        <v>159</v>
      </c>
      <c r="AU526" s="230" t="s">
        <v>87</v>
      </c>
      <c r="AV526" s="13" t="s">
        <v>85</v>
      </c>
      <c r="AW526" s="13" t="s">
        <v>33</v>
      </c>
      <c r="AX526" s="13" t="s">
        <v>77</v>
      </c>
      <c r="AY526" s="230" t="s">
        <v>149</v>
      </c>
    </row>
    <row r="527" spans="1:65" s="14" customFormat="1">
      <c r="B527" s="231"/>
      <c r="C527" s="232"/>
      <c r="D527" s="217" t="s">
        <v>159</v>
      </c>
      <c r="E527" s="233" t="s">
        <v>1</v>
      </c>
      <c r="F527" s="234" t="s">
        <v>255</v>
      </c>
      <c r="G527" s="232"/>
      <c r="H527" s="235">
        <v>14</v>
      </c>
      <c r="I527" s="236"/>
      <c r="J527" s="232"/>
      <c r="K527" s="232"/>
      <c r="L527" s="237"/>
      <c r="M527" s="238"/>
      <c r="N527" s="239"/>
      <c r="O527" s="239"/>
      <c r="P527" s="239"/>
      <c r="Q527" s="239"/>
      <c r="R527" s="239"/>
      <c r="S527" s="239"/>
      <c r="T527" s="240"/>
      <c r="AT527" s="241" t="s">
        <v>159</v>
      </c>
      <c r="AU527" s="241" t="s">
        <v>87</v>
      </c>
      <c r="AV527" s="14" t="s">
        <v>87</v>
      </c>
      <c r="AW527" s="14" t="s">
        <v>33</v>
      </c>
      <c r="AX527" s="14" t="s">
        <v>77</v>
      </c>
      <c r="AY527" s="241" t="s">
        <v>149</v>
      </c>
    </row>
    <row r="528" spans="1:65" s="13" customFormat="1">
      <c r="B528" s="221"/>
      <c r="C528" s="222"/>
      <c r="D528" s="217" t="s">
        <v>159</v>
      </c>
      <c r="E528" s="223" t="s">
        <v>1</v>
      </c>
      <c r="F528" s="224" t="s">
        <v>221</v>
      </c>
      <c r="G528" s="222"/>
      <c r="H528" s="223" t="s">
        <v>1</v>
      </c>
      <c r="I528" s="225"/>
      <c r="J528" s="222"/>
      <c r="K528" s="222"/>
      <c r="L528" s="226"/>
      <c r="M528" s="227"/>
      <c r="N528" s="228"/>
      <c r="O528" s="228"/>
      <c r="P528" s="228"/>
      <c r="Q528" s="228"/>
      <c r="R528" s="228"/>
      <c r="S528" s="228"/>
      <c r="T528" s="229"/>
      <c r="AT528" s="230" t="s">
        <v>159</v>
      </c>
      <c r="AU528" s="230" t="s">
        <v>87</v>
      </c>
      <c r="AV528" s="13" t="s">
        <v>85</v>
      </c>
      <c r="AW528" s="13" t="s">
        <v>33</v>
      </c>
      <c r="AX528" s="13" t="s">
        <v>77</v>
      </c>
      <c r="AY528" s="230" t="s">
        <v>149</v>
      </c>
    </row>
    <row r="529" spans="1:65" s="14" customFormat="1">
      <c r="B529" s="231"/>
      <c r="C529" s="232"/>
      <c r="D529" s="217" t="s">
        <v>159</v>
      </c>
      <c r="E529" s="233" t="s">
        <v>1</v>
      </c>
      <c r="F529" s="234" t="s">
        <v>87</v>
      </c>
      <c r="G529" s="232"/>
      <c r="H529" s="235">
        <v>2</v>
      </c>
      <c r="I529" s="236"/>
      <c r="J529" s="232"/>
      <c r="K529" s="232"/>
      <c r="L529" s="237"/>
      <c r="M529" s="238"/>
      <c r="N529" s="239"/>
      <c r="O529" s="239"/>
      <c r="P529" s="239"/>
      <c r="Q529" s="239"/>
      <c r="R529" s="239"/>
      <c r="S529" s="239"/>
      <c r="T529" s="240"/>
      <c r="AT529" s="241" t="s">
        <v>159</v>
      </c>
      <c r="AU529" s="241" t="s">
        <v>87</v>
      </c>
      <c r="AV529" s="14" t="s">
        <v>87</v>
      </c>
      <c r="AW529" s="14" t="s">
        <v>33</v>
      </c>
      <c r="AX529" s="14" t="s">
        <v>77</v>
      </c>
      <c r="AY529" s="241" t="s">
        <v>149</v>
      </c>
    </row>
    <row r="530" spans="1:65" s="13" customFormat="1">
      <c r="B530" s="221"/>
      <c r="C530" s="222"/>
      <c r="D530" s="217" t="s">
        <v>159</v>
      </c>
      <c r="E530" s="223" t="s">
        <v>1</v>
      </c>
      <c r="F530" s="224" t="s">
        <v>209</v>
      </c>
      <c r="G530" s="222"/>
      <c r="H530" s="223" t="s">
        <v>1</v>
      </c>
      <c r="I530" s="225"/>
      <c r="J530" s="222"/>
      <c r="K530" s="222"/>
      <c r="L530" s="226"/>
      <c r="M530" s="227"/>
      <c r="N530" s="228"/>
      <c r="O530" s="228"/>
      <c r="P530" s="228"/>
      <c r="Q530" s="228"/>
      <c r="R530" s="228"/>
      <c r="S530" s="228"/>
      <c r="T530" s="229"/>
      <c r="AT530" s="230" t="s">
        <v>159</v>
      </c>
      <c r="AU530" s="230" t="s">
        <v>87</v>
      </c>
      <c r="AV530" s="13" t="s">
        <v>85</v>
      </c>
      <c r="AW530" s="13" t="s">
        <v>33</v>
      </c>
      <c r="AX530" s="13" t="s">
        <v>77</v>
      </c>
      <c r="AY530" s="230" t="s">
        <v>149</v>
      </c>
    </row>
    <row r="531" spans="1:65" s="14" customFormat="1">
      <c r="B531" s="231"/>
      <c r="C531" s="232"/>
      <c r="D531" s="217" t="s">
        <v>159</v>
      </c>
      <c r="E531" s="233" t="s">
        <v>1</v>
      </c>
      <c r="F531" s="234" t="s">
        <v>278</v>
      </c>
      <c r="G531" s="232"/>
      <c r="H531" s="235">
        <v>16</v>
      </c>
      <c r="I531" s="236"/>
      <c r="J531" s="232"/>
      <c r="K531" s="232"/>
      <c r="L531" s="237"/>
      <c r="M531" s="238"/>
      <c r="N531" s="239"/>
      <c r="O531" s="239"/>
      <c r="P531" s="239"/>
      <c r="Q531" s="239"/>
      <c r="R531" s="239"/>
      <c r="S531" s="239"/>
      <c r="T531" s="240"/>
      <c r="AT531" s="241" t="s">
        <v>159</v>
      </c>
      <c r="AU531" s="241" t="s">
        <v>87</v>
      </c>
      <c r="AV531" s="14" t="s">
        <v>87</v>
      </c>
      <c r="AW531" s="14" t="s">
        <v>33</v>
      </c>
      <c r="AX531" s="14" t="s">
        <v>77</v>
      </c>
      <c r="AY531" s="241" t="s">
        <v>149</v>
      </c>
    </row>
    <row r="532" spans="1:65" s="13" customFormat="1">
      <c r="B532" s="221"/>
      <c r="C532" s="222"/>
      <c r="D532" s="217" t="s">
        <v>159</v>
      </c>
      <c r="E532" s="223" t="s">
        <v>1</v>
      </c>
      <c r="F532" s="224" t="s">
        <v>211</v>
      </c>
      <c r="G532" s="222"/>
      <c r="H532" s="223" t="s">
        <v>1</v>
      </c>
      <c r="I532" s="225"/>
      <c r="J532" s="222"/>
      <c r="K532" s="222"/>
      <c r="L532" s="226"/>
      <c r="M532" s="227"/>
      <c r="N532" s="228"/>
      <c r="O532" s="228"/>
      <c r="P532" s="228"/>
      <c r="Q532" s="228"/>
      <c r="R532" s="228"/>
      <c r="S532" s="228"/>
      <c r="T532" s="229"/>
      <c r="AT532" s="230" t="s">
        <v>159</v>
      </c>
      <c r="AU532" s="230" t="s">
        <v>87</v>
      </c>
      <c r="AV532" s="13" t="s">
        <v>85</v>
      </c>
      <c r="AW532" s="13" t="s">
        <v>33</v>
      </c>
      <c r="AX532" s="13" t="s">
        <v>77</v>
      </c>
      <c r="AY532" s="230" t="s">
        <v>149</v>
      </c>
    </row>
    <row r="533" spans="1:65" s="14" customFormat="1">
      <c r="B533" s="231"/>
      <c r="C533" s="232"/>
      <c r="D533" s="217" t="s">
        <v>159</v>
      </c>
      <c r="E533" s="233" t="s">
        <v>1</v>
      </c>
      <c r="F533" s="234" t="s">
        <v>195</v>
      </c>
      <c r="G533" s="232"/>
      <c r="H533" s="235">
        <v>8</v>
      </c>
      <c r="I533" s="236"/>
      <c r="J533" s="232"/>
      <c r="K533" s="232"/>
      <c r="L533" s="237"/>
      <c r="M533" s="238"/>
      <c r="N533" s="239"/>
      <c r="O533" s="239"/>
      <c r="P533" s="239"/>
      <c r="Q533" s="239"/>
      <c r="R533" s="239"/>
      <c r="S533" s="239"/>
      <c r="T533" s="240"/>
      <c r="AT533" s="241" t="s">
        <v>159</v>
      </c>
      <c r="AU533" s="241" t="s">
        <v>87</v>
      </c>
      <c r="AV533" s="14" t="s">
        <v>87</v>
      </c>
      <c r="AW533" s="14" t="s">
        <v>33</v>
      </c>
      <c r="AX533" s="14" t="s">
        <v>77</v>
      </c>
      <c r="AY533" s="241" t="s">
        <v>149</v>
      </c>
    </row>
    <row r="534" spans="1:65" s="13" customFormat="1">
      <c r="B534" s="221"/>
      <c r="C534" s="222"/>
      <c r="D534" s="217" t="s">
        <v>159</v>
      </c>
      <c r="E534" s="223" t="s">
        <v>1</v>
      </c>
      <c r="F534" s="224" t="s">
        <v>264</v>
      </c>
      <c r="G534" s="222"/>
      <c r="H534" s="223" t="s">
        <v>1</v>
      </c>
      <c r="I534" s="225"/>
      <c r="J534" s="222"/>
      <c r="K534" s="222"/>
      <c r="L534" s="226"/>
      <c r="M534" s="227"/>
      <c r="N534" s="228"/>
      <c r="O534" s="228"/>
      <c r="P534" s="228"/>
      <c r="Q534" s="228"/>
      <c r="R534" s="228"/>
      <c r="S534" s="228"/>
      <c r="T534" s="229"/>
      <c r="AT534" s="230" t="s">
        <v>159</v>
      </c>
      <c r="AU534" s="230" t="s">
        <v>87</v>
      </c>
      <c r="AV534" s="13" t="s">
        <v>85</v>
      </c>
      <c r="AW534" s="13" t="s">
        <v>33</v>
      </c>
      <c r="AX534" s="13" t="s">
        <v>77</v>
      </c>
      <c r="AY534" s="230" t="s">
        <v>149</v>
      </c>
    </row>
    <row r="535" spans="1:65" s="14" customFormat="1">
      <c r="B535" s="231"/>
      <c r="C535" s="232"/>
      <c r="D535" s="217" t="s">
        <v>159</v>
      </c>
      <c r="E535" s="233" t="s">
        <v>1</v>
      </c>
      <c r="F535" s="234" t="s">
        <v>156</v>
      </c>
      <c r="G535" s="232"/>
      <c r="H535" s="235">
        <v>4</v>
      </c>
      <c r="I535" s="236"/>
      <c r="J535" s="232"/>
      <c r="K535" s="232"/>
      <c r="L535" s="237"/>
      <c r="M535" s="238"/>
      <c r="N535" s="239"/>
      <c r="O535" s="239"/>
      <c r="P535" s="239"/>
      <c r="Q535" s="239"/>
      <c r="R535" s="239"/>
      <c r="S535" s="239"/>
      <c r="T535" s="240"/>
      <c r="AT535" s="241" t="s">
        <v>159</v>
      </c>
      <c r="AU535" s="241" t="s">
        <v>87</v>
      </c>
      <c r="AV535" s="14" t="s">
        <v>87</v>
      </c>
      <c r="AW535" s="14" t="s">
        <v>33</v>
      </c>
      <c r="AX535" s="14" t="s">
        <v>77</v>
      </c>
      <c r="AY535" s="241" t="s">
        <v>149</v>
      </c>
    </row>
    <row r="536" spans="1:65" s="13" customFormat="1">
      <c r="B536" s="221"/>
      <c r="C536" s="222"/>
      <c r="D536" s="217" t="s">
        <v>159</v>
      </c>
      <c r="E536" s="223" t="s">
        <v>1</v>
      </c>
      <c r="F536" s="224" t="s">
        <v>266</v>
      </c>
      <c r="G536" s="222"/>
      <c r="H536" s="223" t="s">
        <v>1</v>
      </c>
      <c r="I536" s="225"/>
      <c r="J536" s="222"/>
      <c r="K536" s="222"/>
      <c r="L536" s="226"/>
      <c r="M536" s="227"/>
      <c r="N536" s="228"/>
      <c r="O536" s="228"/>
      <c r="P536" s="228"/>
      <c r="Q536" s="228"/>
      <c r="R536" s="228"/>
      <c r="S536" s="228"/>
      <c r="T536" s="229"/>
      <c r="AT536" s="230" t="s">
        <v>159</v>
      </c>
      <c r="AU536" s="230" t="s">
        <v>87</v>
      </c>
      <c r="AV536" s="13" t="s">
        <v>85</v>
      </c>
      <c r="AW536" s="13" t="s">
        <v>33</v>
      </c>
      <c r="AX536" s="13" t="s">
        <v>77</v>
      </c>
      <c r="AY536" s="230" t="s">
        <v>149</v>
      </c>
    </row>
    <row r="537" spans="1:65" s="14" customFormat="1">
      <c r="B537" s="231"/>
      <c r="C537" s="232"/>
      <c r="D537" s="217" t="s">
        <v>159</v>
      </c>
      <c r="E537" s="233" t="s">
        <v>1</v>
      </c>
      <c r="F537" s="234" t="s">
        <v>195</v>
      </c>
      <c r="G537" s="232"/>
      <c r="H537" s="235">
        <v>8</v>
      </c>
      <c r="I537" s="236"/>
      <c r="J537" s="232"/>
      <c r="K537" s="232"/>
      <c r="L537" s="237"/>
      <c r="M537" s="238"/>
      <c r="N537" s="239"/>
      <c r="O537" s="239"/>
      <c r="P537" s="239"/>
      <c r="Q537" s="239"/>
      <c r="R537" s="239"/>
      <c r="S537" s="239"/>
      <c r="T537" s="240"/>
      <c r="AT537" s="241" t="s">
        <v>159</v>
      </c>
      <c r="AU537" s="241" t="s">
        <v>87</v>
      </c>
      <c r="AV537" s="14" t="s">
        <v>87</v>
      </c>
      <c r="AW537" s="14" t="s">
        <v>33</v>
      </c>
      <c r="AX537" s="14" t="s">
        <v>77</v>
      </c>
      <c r="AY537" s="241" t="s">
        <v>149</v>
      </c>
    </row>
    <row r="538" spans="1:65" s="15" customFormat="1">
      <c r="B538" s="242"/>
      <c r="C538" s="243"/>
      <c r="D538" s="217" t="s">
        <v>159</v>
      </c>
      <c r="E538" s="244" t="s">
        <v>1</v>
      </c>
      <c r="F538" s="245" t="s">
        <v>215</v>
      </c>
      <c r="G538" s="243"/>
      <c r="H538" s="246">
        <v>76</v>
      </c>
      <c r="I538" s="247"/>
      <c r="J538" s="243"/>
      <c r="K538" s="243"/>
      <c r="L538" s="248"/>
      <c r="M538" s="249"/>
      <c r="N538" s="250"/>
      <c r="O538" s="250"/>
      <c r="P538" s="250"/>
      <c r="Q538" s="250"/>
      <c r="R538" s="250"/>
      <c r="S538" s="250"/>
      <c r="T538" s="251"/>
      <c r="AT538" s="252" t="s">
        <v>159</v>
      </c>
      <c r="AU538" s="252" t="s">
        <v>87</v>
      </c>
      <c r="AV538" s="15" t="s">
        <v>156</v>
      </c>
      <c r="AW538" s="15" t="s">
        <v>33</v>
      </c>
      <c r="AX538" s="15" t="s">
        <v>85</v>
      </c>
      <c r="AY538" s="252" t="s">
        <v>149</v>
      </c>
    </row>
    <row r="539" spans="1:65" s="2" customFormat="1" ht="21.75" customHeight="1">
      <c r="A539" s="34"/>
      <c r="B539" s="35"/>
      <c r="C539" s="204" t="s">
        <v>452</v>
      </c>
      <c r="D539" s="204" t="s">
        <v>151</v>
      </c>
      <c r="E539" s="205" t="s">
        <v>453</v>
      </c>
      <c r="F539" s="206" t="s">
        <v>454</v>
      </c>
      <c r="G539" s="207" t="s">
        <v>449</v>
      </c>
      <c r="H539" s="208">
        <v>2</v>
      </c>
      <c r="I539" s="209"/>
      <c r="J539" s="210">
        <f>ROUND(I539*H539,2)</f>
        <v>0</v>
      </c>
      <c r="K539" s="206" t="s">
        <v>155</v>
      </c>
      <c r="L539" s="39"/>
      <c r="M539" s="211" t="s">
        <v>1</v>
      </c>
      <c r="N539" s="212" t="s">
        <v>42</v>
      </c>
      <c r="O539" s="71"/>
      <c r="P539" s="213">
        <f>O539*H539</f>
        <v>0</v>
      </c>
      <c r="Q539" s="213">
        <v>0</v>
      </c>
      <c r="R539" s="213">
        <f>Q539*H539</f>
        <v>0</v>
      </c>
      <c r="S539" s="213">
        <v>0</v>
      </c>
      <c r="T539" s="214">
        <f>S539*H539</f>
        <v>0</v>
      </c>
      <c r="U539" s="34"/>
      <c r="V539" s="34"/>
      <c r="W539" s="34"/>
      <c r="X539" s="34"/>
      <c r="Y539" s="34"/>
      <c r="Z539" s="34"/>
      <c r="AA539" s="34"/>
      <c r="AB539" s="34"/>
      <c r="AC539" s="34"/>
      <c r="AD539" s="34"/>
      <c r="AE539" s="34"/>
      <c r="AR539" s="215" t="s">
        <v>156</v>
      </c>
      <c r="AT539" s="215" t="s">
        <v>151</v>
      </c>
      <c r="AU539" s="215" t="s">
        <v>87</v>
      </c>
      <c r="AY539" s="17" t="s">
        <v>149</v>
      </c>
      <c r="BE539" s="216">
        <f>IF(N539="základní",J539,0)</f>
        <v>0</v>
      </c>
      <c r="BF539" s="216">
        <f>IF(N539="snížená",J539,0)</f>
        <v>0</v>
      </c>
      <c r="BG539" s="216">
        <f>IF(N539="zákl. přenesená",J539,0)</f>
        <v>0</v>
      </c>
      <c r="BH539" s="216">
        <f>IF(N539="sníž. přenesená",J539,0)</f>
        <v>0</v>
      </c>
      <c r="BI539" s="216">
        <f>IF(N539="nulová",J539,0)</f>
        <v>0</v>
      </c>
      <c r="BJ539" s="17" t="s">
        <v>85</v>
      </c>
      <c r="BK539" s="216">
        <f>ROUND(I539*H539,2)</f>
        <v>0</v>
      </c>
      <c r="BL539" s="17" t="s">
        <v>156</v>
      </c>
      <c r="BM539" s="215" t="s">
        <v>455</v>
      </c>
    </row>
    <row r="540" spans="1:65" s="2" customFormat="1" ht="68.25">
      <c r="A540" s="34"/>
      <c r="B540" s="35"/>
      <c r="C540" s="36"/>
      <c r="D540" s="217" t="s">
        <v>158</v>
      </c>
      <c r="E540" s="36"/>
      <c r="F540" s="218" t="s">
        <v>456</v>
      </c>
      <c r="G540" s="36"/>
      <c r="H540" s="36"/>
      <c r="I540" s="116"/>
      <c r="J540" s="36"/>
      <c r="K540" s="36"/>
      <c r="L540" s="39"/>
      <c r="M540" s="219"/>
      <c r="N540" s="220"/>
      <c r="O540" s="71"/>
      <c r="P540" s="71"/>
      <c r="Q540" s="71"/>
      <c r="R540" s="71"/>
      <c r="S540" s="71"/>
      <c r="T540" s="72"/>
      <c r="U540" s="34"/>
      <c r="V540" s="34"/>
      <c r="W540" s="34"/>
      <c r="X540" s="34"/>
      <c r="Y540" s="34"/>
      <c r="Z540" s="34"/>
      <c r="AA540" s="34"/>
      <c r="AB540" s="34"/>
      <c r="AC540" s="34"/>
      <c r="AD540" s="34"/>
      <c r="AE540" s="34"/>
      <c r="AT540" s="17" t="s">
        <v>158</v>
      </c>
      <c r="AU540" s="17" t="s">
        <v>87</v>
      </c>
    </row>
    <row r="541" spans="1:65" s="13" customFormat="1">
      <c r="B541" s="221"/>
      <c r="C541" s="222"/>
      <c r="D541" s="217" t="s">
        <v>159</v>
      </c>
      <c r="E541" s="223" t="s">
        <v>1</v>
      </c>
      <c r="F541" s="224" t="s">
        <v>231</v>
      </c>
      <c r="G541" s="222"/>
      <c r="H541" s="223" t="s">
        <v>1</v>
      </c>
      <c r="I541" s="225"/>
      <c r="J541" s="222"/>
      <c r="K541" s="222"/>
      <c r="L541" s="226"/>
      <c r="M541" s="227"/>
      <c r="N541" s="228"/>
      <c r="O541" s="228"/>
      <c r="P541" s="228"/>
      <c r="Q541" s="228"/>
      <c r="R541" s="228"/>
      <c r="S541" s="228"/>
      <c r="T541" s="229"/>
      <c r="AT541" s="230" t="s">
        <v>159</v>
      </c>
      <c r="AU541" s="230" t="s">
        <v>87</v>
      </c>
      <c r="AV541" s="13" t="s">
        <v>85</v>
      </c>
      <c r="AW541" s="13" t="s">
        <v>33</v>
      </c>
      <c r="AX541" s="13" t="s">
        <v>77</v>
      </c>
      <c r="AY541" s="230" t="s">
        <v>149</v>
      </c>
    </row>
    <row r="542" spans="1:65" s="14" customFormat="1">
      <c r="B542" s="231"/>
      <c r="C542" s="232"/>
      <c r="D542" s="217" t="s">
        <v>159</v>
      </c>
      <c r="E542" s="233" t="s">
        <v>1</v>
      </c>
      <c r="F542" s="234" t="s">
        <v>87</v>
      </c>
      <c r="G542" s="232"/>
      <c r="H542" s="235">
        <v>2</v>
      </c>
      <c r="I542" s="236"/>
      <c r="J542" s="232"/>
      <c r="K542" s="232"/>
      <c r="L542" s="237"/>
      <c r="M542" s="238"/>
      <c r="N542" s="239"/>
      <c r="O542" s="239"/>
      <c r="P542" s="239"/>
      <c r="Q542" s="239"/>
      <c r="R542" s="239"/>
      <c r="S542" s="239"/>
      <c r="T542" s="240"/>
      <c r="AT542" s="241" t="s">
        <v>159</v>
      </c>
      <c r="AU542" s="241" t="s">
        <v>87</v>
      </c>
      <c r="AV542" s="14" t="s">
        <v>87</v>
      </c>
      <c r="AW542" s="14" t="s">
        <v>33</v>
      </c>
      <c r="AX542" s="14" t="s">
        <v>85</v>
      </c>
      <c r="AY542" s="241" t="s">
        <v>149</v>
      </c>
    </row>
    <row r="543" spans="1:65" s="2" customFormat="1" ht="33" customHeight="1">
      <c r="A543" s="34"/>
      <c r="B543" s="35"/>
      <c r="C543" s="204" t="s">
        <v>457</v>
      </c>
      <c r="D543" s="204" t="s">
        <v>151</v>
      </c>
      <c r="E543" s="205" t="s">
        <v>458</v>
      </c>
      <c r="F543" s="206" t="s">
        <v>459</v>
      </c>
      <c r="G543" s="207" t="s">
        <v>154</v>
      </c>
      <c r="H543" s="208">
        <v>1582.6</v>
      </c>
      <c r="I543" s="209"/>
      <c r="J543" s="210">
        <f>ROUND(I543*H543,2)</f>
        <v>0</v>
      </c>
      <c r="K543" s="206" t="s">
        <v>155</v>
      </c>
      <c r="L543" s="39"/>
      <c r="M543" s="211" t="s">
        <v>1</v>
      </c>
      <c r="N543" s="212" t="s">
        <v>42</v>
      </c>
      <c r="O543" s="71"/>
      <c r="P543" s="213">
        <f>O543*H543</f>
        <v>0</v>
      </c>
      <c r="Q543" s="213">
        <v>0</v>
      </c>
      <c r="R543" s="213">
        <f>Q543*H543</f>
        <v>0</v>
      </c>
      <c r="S543" s="213">
        <v>0</v>
      </c>
      <c r="T543" s="214">
        <f>S543*H543</f>
        <v>0</v>
      </c>
      <c r="U543" s="34"/>
      <c r="V543" s="34"/>
      <c r="W543" s="34"/>
      <c r="X543" s="34"/>
      <c r="Y543" s="34"/>
      <c r="Z543" s="34"/>
      <c r="AA543" s="34"/>
      <c r="AB543" s="34"/>
      <c r="AC543" s="34"/>
      <c r="AD543" s="34"/>
      <c r="AE543" s="34"/>
      <c r="AR543" s="215" t="s">
        <v>156</v>
      </c>
      <c r="AT543" s="215" t="s">
        <v>151</v>
      </c>
      <c r="AU543" s="215" t="s">
        <v>87</v>
      </c>
      <c r="AY543" s="17" t="s">
        <v>149</v>
      </c>
      <c r="BE543" s="216">
        <f>IF(N543="základní",J543,0)</f>
        <v>0</v>
      </c>
      <c r="BF543" s="216">
        <f>IF(N543="snížená",J543,0)</f>
        <v>0</v>
      </c>
      <c r="BG543" s="216">
        <f>IF(N543="zákl. přenesená",J543,0)</f>
        <v>0</v>
      </c>
      <c r="BH543" s="216">
        <f>IF(N543="sníž. přenesená",J543,0)</f>
        <v>0</v>
      </c>
      <c r="BI543" s="216">
        <f>IF(N543="nulová",J543,0)</f>
        <v>0</v>
      </c>
      <c r="BJ543" s="17" t="s">
        <v>85</v>
      </c>
      <c r="BK543" s="216">
        <f>ROUND(I543*H543,2)</f>
        <v>0</v>
      </c>
      <c r="BL543" s="17" t="s">
        <v>156</v>
      </c>
      <c r="BM543" s="215" t="s">
        <v>460</v>
      </c>
    </row>
    <row r="544" spans="1:65" s="2" customFormat="1" ht="58.5">
      <c r="A544" s="34"/>
      <c r="B544" s="35"/>
      <c r="C544" s="36"/>
      <c r="D544" s="217" t="s">
        <v>158</v>
      </c>
      <c r="E544" s="36"/>
      <c r="F544" s="218" t="s">
        <v>461</v>
      </c>
      <c r="G544" s="36"/>
      <c r="H544" s="36"/>
      <c r="I544" s="116"/>
      <c r="J544" s="36"/>
      <c r="K544" s="36"/>
      <c r="L544" s="39"/>
      <c r="M544" s="219"/>
      <c r="N544" s="220"/>
      <c r="O544" s="71"/>
      <c r="P544" s="71"/>
      <c r="Q544" s="71"/>
      <c r="R544" s="71"/>
      <c r="S544" s="71"/>
      <c r="T544" s="72"/>
      <c r="U544" s="34"/>
      <c r="V544" s="34"/>
      <c r="W544" s="34"/>
      <c r="X544" s="34"/>
      <c r="Y544" s="34"/>
      <c r="Z544" s="34"/>
      <c r="AA544" s="34"/>
      <c r="AB544" s="34"/>
      <c r="AC544" s="34"/>
      <c r="AD544" s="34"/>
      <c r="AE544" s="34"/>
      <c r="AT544" s="17" t="s">
        <v>158</v>
      </c>
      <c r="AU544" s="17" t="s">
        <v>87</v>
      </c>
    </row>
    <row r="545" spans="1:65" s="2" customFormat="1" ht="19.5">
      <c r="A545" s="34"/>
      <c r="B545" s="35"/>
      <c r="C545" s="36"/>
      <c r="D545" s="217" t="s">
        <v>241</v>
      </c>
      <c r="E545" s="36"/>
      <c r="F545" s="253" t="s">
        <v>336</v>
      </c>
      <c r="G545" s="36"/>
      <c r="H545" s="36"/>
      <c r="I545" s="116"/>
      <c r="J545" s="36"/>
      <c r="K545" s="36"/>
      <c r="L545" s="39"/>
      <c r="M545" s="219"/>
      <c r="N545" s="220"/>
      <c r="O545" s="71"/>
      <c r="P545" s="71"/>
      <c r="Q545" s="71"/>
      <c r="R545" s="71"/>
      <c r="S545" s="71"/>
      <c r="T545" s="72"/>
      <c r="U545" s="34"/>
      <c r="V545" s="34"/>
      <c r="W545" s="34"/>
      <c r="X545" s="34"/>
      <c r="Y545" s="34"/>
      <c r="Z545" s="34"/>
      <c r="AA545" s="34"/>
      <c r="AB545" s="34"/>
      <c r="AC545" s="34"/>
      <c r="AD545" s="34"/>
      <c r="AE545" s="34"/>
      <c r="AT545" s="17" t="s">
        <v>241</v>
      </c>
      <c r="AU545" s="17" t="s">
        <v>87</v>
      </c>
    </row>
    <row r="546" spans="1:65" s="13" customFormat="1">
      <c r="B546" s="221"/>
      <c r="C546" s="222"/>
      <c r="D546" s="217" t="s">
        <v>159</v>
      </c>
      <c r="E546" s="223" t="s">
        <v>1</v>
      </c>
      <c r="F546" s="224" t="s">
        <v>207</v>
      </c>
      <c r="G546" s="222"/>
      <c r="H546" s="223" t="s">
        <v>1</v>
      </c>
      <c r="I546" s="225"/>
      <c r="J546" s="222"/>
      <c r="K546" s="222"/>
      <c r="L546" s="226"/>
      <c r="M546" s="227"/>
      <c r="N546" s="228"/>
      <c r="O546" s="228"/>
      <c r="P546" s="228"/>
      <c r="Q546" s="228"/>
      <c r="R546" s="228"/>
      <c r="S546" s="228"/>
      <c r="T546" s="229"/>
      <c r="AT546" s="230" t="s">
        <v>159</v>
      </c>
      <c r="AU546" s="230" t="s">
        <v>87</v>
      </c>
      <c r="AV546" s="13" t="s">
        <v>85</v>
      </c>
      <c r="AW546" s="13" t="s">
        <v>33</v>
      </c>
      <c r="AX546" s="13" t="s">
        <v>77</v>
      </c>
      <c r="AY546" s="230" t="s">
        <v>149</v>
      </c>
    </row>
    <row r="547" spans="1:65" s="14" customFormat="1">
      <c r="B547" s="231"/>
      <c r="C547" s="232"/>
      <c r="D547" s="217" t="s">
        <v>159</v>
      </c>
      <c r="E547" s="233" t="s">
        <v>1</v>
      </c>
      <c r="F547" s="234" t="s">
        <v>462</v>
      </c>
      <c r="G547" s="232"/>
      <c r="H547" s="235">
        <v>546</v>
      </c>
      <c r="I547" s="236"/>
      <c r="J547" s="232"/>
      <c r="K547" s="232"/>
      <c r="L547" s="237"/>
      <c r="M547" s="238"/>
      <c r="N547" s="239"/>
      <c r="O547" s="239"/>
      <c r="P547" s="239"/>
      <c r="Q547" s="239"/>
      <c r="R547" s="239"/>
      <c r="S547" s="239"/>
      <c r="T547" s="240"/>
      <c r="AT547" s="241" t="s">
        <v>159</v>
      </c>
      <c r="AU547" s="241" t="s">
        <v>87</v>
      </c>
      <c r="AV547" s="14" t="s">
        <v>87</v>
      </c>
      <c r="AW547" s="14" t="s">
        <v>33</v>
      </c>
      <c r="AX547" s="14" t="s">
        <v>77</v>
      </c>
      <c r="AY547" s="241" t="s">
        <v>149</v>
      </c>
    </row>
    <row r="548" spans="1:65" s="13" customFormat="1">
      <c r="B548" s="221"/>
      <c r="C548" s="222"/>
      <c r="D548" s="217" t="s">
        <v>159</v>
      </c>
      <c r="E548" s="223" t="s">
        <v>1</v>
      </c>
      <c r="F548" s="224" t="s">
        <v>221</v>
      </c>
      <c r="G548" s="222"/>
      <c r="H548" s="223" t="s">
        <v>1</v>
      </c>
      <c r="I548" s="225"/>
      <c r="J548" s="222"/>
      <c r="K548" s="222"/>
      <c r="L548" s="226"/>
      <c r="M548" s="227"/>
      <c r="N548" s="228"/>
      <c r="O548" s="228"/>
      <c r="P548" s="228"/>
      <c r="Q548" s="228"/>
      <c r="R548" s="228"/>
      <c r="S548" s="228"/>
      <c r="T548" s="229"/>
      <c r="AT548" s="230" t="s">
        <v>159</v>
      </c>
      <c r="AU548" s="230" t="s">
        <v>87</v>
      </c>
      <c r="AV548" s="13" t="s">
        <v>85</v>
      </c>
      <c r="AW548" s="13" t="s">
        <v>33</v>
      </c>
      <c r="AX548" s="13" t="s">
        <v>77</v>
      </c>
      <c r="AY548" s="230" t="s">
        <v>149</v>
      </c>
    </row>
    <row r="549" spans="1:65" s="14" customFormat="1">
      <c r="B549" s="231"/>
      <c r="C549" s="232"/>
      <c r="D549" s="217" t="s">
        <v>159</v>
      </c>
      <c r="E549" s="233" t="s">
        <v>1</v>
      </c>
      <c r="F549" s="234" t="s">
        <v>463</v>
      </c>
      <c r="G549" s="232"/>
      <c r="H549" s="235">
        <v>27.6</v>
      </c>
      <c r="I549" s="236"/>
      <c r="J549" s="232"/>
      <c r="K549" s="232"/>
      <c r="L549" s="237"/>
      <c r="M549" s="238"/>
      <c r="N549" s="239"/>
      <c r="O549" s="239"/>
      <c r="P549" s="239"/>
      <c r="Q549" s="239"/>
      <c r="R549" s="239"/>
      <c r="S549" s="239"/>
      <c r="T549" s="240"/>
      <c r="AT549" s="241" t="s">
        <v>159</v>
      </c>
      <c r="AU549" s="241" t="s">
        <v>87</v>
      </c>
      <c r="AV549" s="14" t="s">
        <v>87</v>
      </c>
      <c r="AW549" s="14" t="s">
        <v>33</v>
      </c>
      <c r="AX549" s="14" t="s">
        <v>77</v>
      </c>
      <c r="AY549" s="241" t="s">
        <v>149</v>
      </c>
    </row>
    <row r="550" spans="1:65" s="13" customFormat="1">
      <c r="B550" s="221"/>
      <c r="C550" s="222"/>
      <c r="D550" s="217" t="s">
        <v>159</v>
      </c>
      <c r="E550" s="223" t="s">
        <v>1</v>
      </c>
      <c r="F550" s="224" t="s">
        <v>209</v>
      </c>
      <c r="G550" s="222"/>
      <c r="H550" s="223" t="s">
        <v>1</v>
      </c>
      <c r="I550" s="225"/>
      <c r="J550" s="222"/>
      <c r="K550" s="222"/>
      <c r="L550" s="226"/>
      <c r="M550" s="227"/>
      <c r="N550" s="228"/>
      <c r="O550" s="228"/>
      <c r="P550" s="228"/>
      <c r="Q550" s="228"/>
      <c r="R550" s="228"/>
      <c r="S550" s="228"/>
      <c r="T550" s="229"/>
      <c r="AT550" s="230" t="s">
        <v>159</v>
      </c>
      <c r="AU550" s="230" t="s">
        <v>87</v>
      </c>
      <c r="AV550" s="13" t="s">
        <v>85</v>
      </c>
      <c r="AW550" s="13" t="s">
        <v>33</v>
      </c>
      <c r="AX550" s="13" t="s">
        <v>77</v>
      </c>
      <c r="AY550" s="230" t="s">
        <v>149</v>
      </c>
    </row>
    <row r="551" spans="1:65" s="14" customFormat="1">
      <c r="B551" s="231"/>
      <c r="C551" s="232"/>
      <c r="D551" s="217" t="s">
        <v>159</v>
      </c>
      <c r="E551" s="233" t="s">
        <v>1</v>
      </c>
      <c r="F551" s="234" t="s">
        <v>464</v>
      </c>
      <c r="G551" s="232"/>
      <c r="H551" s="235">
        <v>472</v>
      </c>
      <c r="I551" s="236"/>
      <c r="J551" s="232"/>
      <c r="K551" s="232"/>
      <c r="L551" s="237"/>
      <c r="M551" s="238"/>
      <c r="N551" s="239"/>
      <c r="O551" s="239"/>
      <c r="P551" s="239"/>
      <c r="Q551" s="239"/>
      <c r="R551" s="239"/>
      <c r="S551" s="239"/>
      <c r="T551" s="240"/>
      <c r="AT551" s="241" t="s">
        <v>159</v>
      </c>
      <c r="AU551" s="241" t="s">
        <v>87</v>
      </c>
      <c r="AV551" s="14" t="s">
        <v>87</v>
      </c>
      <c r="AW551" s="14" t="s">
        <v>33</v>
      </c>
      <c r="AX551" s="14" t="s">
        <v>77</v>
      </c>
      <c r="AY551" s="241" t="s">
        <v>149</v>
      </c>
    </row>
    <row r="552" spans="1:65" s="13" customFormat="1">
      <c r="B552" s="221"/>
      <c r="C552" s="222"/>
      <c r="D552" s="217" t="s">
        <v>159</v>
      </c>
      <c r="E552" s="223" t="s">
        <v>1</v>
      </c>
      <c r="F552" s="224" t="s">
        <v>211</v>
      </c>
      <c r="G552" s="222"/>
      <c r="H552" s="223" t="s">
        <v>1</v>
      </c>
      <c r="I552" s="225"/>
      <c r="J552" s="222"/>
      <c r="K552" s="222"/>
      <c r="L552" s="226"/>
      <c r="M552" s="227"/>
      <c r="N552" s="228"/>
      <c r="O552" s="228"/>
      <c r="P552" s="228"/>
      <c r="Q552" s="228"/>
      <c r="R552" s="228"/>
      <c r="S552" s="228"/>
      <c r="T552" s="229"/>
      <c r="AT552" s="230" t="s">
        <v>159</v>
      </c>
      <c r="AU552" s="230" t="s">
        <v>87</v>
      </c>
      <c r="AV552" s="13" t="s">
        <v>85</v>
      </c>
      <c r="AW552" s="13" t="s">
        <v>33</v>
      </c>
      <c r="AX552" s="13" t="s">
        <v>77</v>
      </c>
      <c r="AY552" s="230" t="s">
        <v>149</v>
      </c>
    </row>
    <row r="553" spans="1:65" s="14" customFormat="1">
      <c r="B553" s="231"/>
      <c r="C553" s="232"/>
      <c r="D553" s="217" t="s">
        <v>159</v>
      </c>
      <c r="E553" s="233" t="s">
        <v>1</v>
      </c>
      <c r="F553" s="234" t="s">
        <v>465</v>
      </c>
      <c r="G553" s="232"/>
      <c r="H553" s="235">
        <v>160</v>
      </c>
      <c r="I553" s="236"/>
      <c r="J553" s="232"/>
      <c r="K553" s="232"/>
      <c r="L553" s="237"/>
      <c r="M553" s="238"/>
      <c r="N553" s="239"/>
      <c r="O553" s="239"/>
      <c r="P553" s="239"/>
      <c r="Q553" s="239"/>
      <c r="R553" s="239"/>
      <c r="S553" s="239"/>
      <c r="T553" s="240"/>
      <c r="AT553" s="241" t="s">
        <v>159</v>
      </c>
      <c r="AU553" s="241" t="s">
        <v>87</v>
      </c>
      <c r="AV553" s="14" t="s">
        <v>87</v>
      </c>
      <c r="AW553" s="14" t="s">
        <v>33</v>
      </c>
      <c r="AX553" s="14" t="s">
        <v>77</v>
      </c>
      <c r="AY553" s="241" t="s">
        <v>149</v>
      </c>
    </row>
    <row r="554" spans="1:65" s="13" customFormat="1">
      <c r="B554" s="221"/>
      <c r="C554" s="222"/>
      <c r="D554" s="217" t="s">
        <v>159</v>
      </c>
      <c r="E554" s="223" t="s">
        <v>1</v>
      </c>
      <c r="F554" s="224" t="s">
        <v>264</v>
      </c>
      <c r="G554" s="222"/>
      <c r="H554" s="223" t="s">
        <v>1</v>
      </c>
      <c r="I554" s="225"/>
      <c r="J554" s="222"/>
      <c r="K554" s="222"/>
      <c r="L554" s="226"/>
      <c r="M554" s="227"/>
      <c r="N554" s="228"/>
      <c r="O554" s="228"/>
      <c r="P554" s="228"/>
      <c r="Q554" s="228"/>
      <c r="R554" s="228"/>
      <c r="S554" s="228"/>
      <c r="T554" s="229"/>
      <c r="AT554" s="230" t="s">
        <v>159</v>
      </c>
      <c r="AU554" s="230" t="s">
        <v>87</v>
      </c>
      <c r="AV554" s="13" t="s">
        <v>85</v>
      </c>
      <c r="AW554" s="13" t="s">
        <v>33</v>
      </c>
      <c r="AX554" s="13" t="s">
        <v>77</v>
      </c>
      <c r="AY554" s="230" t="s">
        <v>149</v>
      </c>
    </row>
    <row r="555" spans="1:65" s="14" customFormat="1">
      <c r="B555" s="231"/>
      <c r="C555" s="232"/>
      <c r="D555" s="217" t="s">
        <v>159</v>
      </c>
      <c r="E555" s="233" t="s">
        <v>1</v>
      </c>
      <c r="F555" s="234" t="s">
        <v>466</v>
      </c>
      <c r="G555" s="232"/>
      <c r="H555" s="235">
        <v>200</v>
      </c>
      <c r="I555" s="236"/>
      <c r="J555" s="232"/>
      <c r="K555" s="232"/>
      <c r="L555" s="237"/>
      <c r="M555" s="238"/>
      <c r="N555" s="239"/>
      <c r="O555" s="239"/>
      <c r="P555" s="239"/>
      <c r="Q555" s="239"/>
      <c r="R555" s="239"/>
      <c r="S555" s="239"/>
      <c r="T555" s="240"/>
      <c r="AT555" s="241" t="s">
        <v>159</v>
      </c>
      <c r="AU555" s="241" t="s">
        <v>87</v>
      </c>
      <c r="AV555" s="14" t="s">
        <v>87</v>
      </c>
      <c r="AW555" s="14" t="s">
        <v>33</v>
      </c>
      <c r="AX555" s="14" t="s">
        <v>77</v>
      </c>
      <c r="AY555" s="241" t="s">
        <v>149</v>
      </c>
    </row>
    <row r="556" spans="1:65" s="13" customFormat="1">
      <c r="B556" s="221"/>
      <c r="C556" s="222"/>
      <c r="D556" s="217" t="s">
        <v>159</v>
      </c>
      <c r="E556" s="223" t="s">
        <v>1</v>
      </c>
      <c r="F556" s="224" t="s">
        <v>266</v>
      </c>
      <c r="G556" s="222"/>
      <c r="H556" s="223" t="s">
        <v>1</v>
      </c>
      <c r="I556" s="225"/>
      <c r="J556" s="222"/>
      <c r="K556" s="222"/>
      <c r="L556" s="226"/>
      <c r="M556" s="227"/>
      <c r="N556" s="228"/>
      <c r="O556" s="228"/>
      <c r="P556" s="228"/>
      <c r="Q556" s="228"/>
      <c r="R556" s="228"/>
      <c r="S556" s="228"/>
      <c r="T556" s="229"/>
      <c r="AT556" s="230" t="s">
        <v>159</v>
      </c>
      <c r="AU556" s="230" t="s">
        <v>87</v>
      </c>
      <c r="AV556" s="13" t="s">
        <v>85</v>
      </c>
      <c r="AW556" s="13" t="s">
        <v>33</v>
      </c>
      <c r="AX556" s="13" t="s">
        <v>77</v>
      </c>
      <c r="AY556" s="230" t="s">
        <v>149</v>
      </c>
    </row>
    <row r="557" spans="1:65" s="14" customFormat="1">
      <c r="B557" s="231"/>
      <c r="C557" s="232"/>
      <c r="D557" s="217" t="s">
        <v>159</v>
      </c>
      <c r="E557" s="233" t="s">
        <v>1</v>
      </c>
      <c r="F557" s="234" t="s">
        <v>467</v>
      </c>
      <c r="G557" s="232"/>
      <c r="H557" s="235">
        <v>177</v>
      </c>
      <c r="I557" s="236"/>
      <c r="J557" s="232"/>
      <c r="K557" s="232"/>
      <c r="L557" s="237"/>
      <c r="M557" s="238"/>
      <c r="N557" s="239"/>
      <c r="O557" s="239"/>
      <c r="P557" s="239"/>
      <c r="Q557" s="239"/>
      <c r="R557" s="239"/>
      <c r="S557" s="239"/>
      <c r="T557" s="240"/>
      <c r="AT557" s="241" t="s">
        <v>159</v>
      </c>
      <c r="AU557" s="241" t="s">
        <v>87</v>
      </c>
      <c r="AV557" s="14" t="s">
        <v>87</v>
      </c>
      <c r="AW557" s="14" t="s">
        <v>33</v>
      </c>
      <c r="AX557" s="14" t="s">
        <v>77</v>
      </c>
      <c r="AY557" s="241" t="s">
        <v>149</v>
      </c>
    </row>
    <row r="558" spans="1:65" s="15" customFormat="1">
      <c r="B558" s="242"/>
      <c r="C558" s="243"/>
      <c r="D558" s="217" t="s">
        <v>159</v>
      </c>
      <c r="E558" s="244" t="s">
        <v>1</v>
      </c>
      <c r="F558" s="245" t="s">
        <v>215</v>
      </c>
      <c r="G558" s="243"/>
      <c r="H558" s="246">
        <v>1582.6</v>
      </c>
      <c r="I558" s="247"/>
      <c r="J558" s="243"/>
      <c r="K558" s="243"/>
      <c r="L558" s="248"/>
      <c r="M558" s="249"/>
      <c r="N558" s="250"/>
      <c r="O558" s="250"/>
      <c r="P558" s="250"/>
      <c r="Q558" s="250"/>
      <c r="R558" s="250"/>
      <c r="S558" s="250"/>
      <c r="T558" s="251"/>
      <c r="AT558" s="252" t="s">
        <v>159</v>
      </c>
      <c r="AU558" s="252" t="s">
        <v>87</v>
      </c>
      <c r="AV558" s="15" t="s">
        <v>156</v>
      </c>
      <c r="AW558" s="15" t="s">
        <v>33</v>
      </c>
      <c r="AX558" s="15" t="s">
        <v>85</v>
      </c>
      <c r="AY558" s="252" t="s">
        <v>149</v>
      </c>
    </row>
    <row r="559" spans="1:65" s="2" customFormat="1" ht="21.75" customHeight="1">
      <c r="A559" s="34"/>
      <c r="B559" s="35"/>
      <c r="C559" s="204" t="s">
        <v>468</v>
      </c>
      <c r="D559" s="204" t="s">
        <v>151</v>
      </c>
      <c r="E559" s="205" t="s">
        <v>469</v>
      </c>
      <c r="F559" s="206" t="s">
        <v>470</v>
      </c>
      <c r="G559" s="207" t="s">
        <v>154</v>
      </c>
      <c r="H559" s="208">
        <v>87.68</v>
      </c>
      <c r="I559" s="209"/>
      <c r="J559" s="210">
        <f>ROUND(I559*H559,2)</f>
        <v>0</v>
      </c>
      <c r="K559" s="206" t="s">
        <v>155</v>
      </c>
      <c r="L559" s="39"/>
      <c r="M559" s="211" t="s">
        <v>1</v>
      </c>
      <c r="N559" s="212" t="s">
        <v>42</v>
      </c>
      <c r="O559" s="71"/>
      <c r="P559" s="213">
        <f>O559*H559</f>
        <v>0</v>
      </c>
      <c r="Q559" s="213">
        <v>0</v>
      </c>
      <c r="R559" s="213">
        <f>Q559*H559</f>
        <v>0</v>
      </c>
      <c r="S559" s="213">
        <v>0</v>
      </c>
      <c r="T559" s="214">
        <f>S559*H559</f>
        <v>0</v>
      </c>
      <c r="U559" s="34"/>
      <c r="V559" s="34"/>
      <c r="W559" s="34"/>
      <c r="X559" s="34"/>
      <c r="Y559" s="34"/>
      <c r="Z559" s="34"/>
      <c r="AA559" s="34"/>
      <c r="AB559" s="34"/>
      <c r="AC559" s="34"/>
      <c r="AD559" s="34"/>
      <c r="AE559" s="34"/>
      <c r="AR559" s="215" t="s">
        <v>156</v>
      </c>
      <c r="AT559" s="215" t="s">
        <v>151</v>
      </c>
      <c r="AU559" s="215" t="s">
        <v>87</v>
      </c>
      <c r="AY559" s="17" t="s">
        <v>149</v>
      </c>
      <c r="BE559" s="216">
        <f>IF(N559="základní",J559,0)</f>
        <v>0</v>
      </c>
      <c r="BF559" s="216">
        <f>IF(N559="snížená",J559,0)</f>
        <v>0</v>
      </c>
      <c r="BG559" s="216">
        <f>IF(N559="zákl. přenesená",J559,0)</f>
        <v>0</v>
      </c>
      <c r="BH559" s="216">
        <f>IF(N559="sníž. přenesená",J559,0)</f>
        <v>0</v>
      </c>
      <c r="BI559" s="216">
        <f>IF(N559="nulová",J559,0)</f>
        <v>0</v>
      </c>
      <c r="BJ559" s="17" t="s">
        <v>85</v>
      </c>
      <c r="BK559" s="216">
        <f>ROUND(I559*H559,2)</f>
        <v>0</v>
      </c>
      <c r="BL559" s="17" t="s">
        <v>156</v>
      </c>
      <c r="BM559" s="215" t="s">
        <v>471</v>
      </c>
    </row>
    <row r="560" spans="1:65" s="2" customFormat="1" ht="48.75">
      <c r="A560" s="34"/>
      <c r="B560" s="35"/>
      <c r="C560" s="36"/>
      <c r="D560" s="217" t="s">
        <v>158</v>
      </c>
      <c r="E560" s="36"/>
      <c r="F560" s="218" t="s">
        <v>472</v>
      </c>
      <c r="G560" s="36"/>
      <c r="H560" s="36"/>
      <c r="I560" s="116"/>
      <c r="J560" s="36"/>
      <c r="K560" s="36"/>
      <c r="L560" s="39"/>
      <c r="M560" s="219"/>
      <c r="N560" s="220"/>
      <c r="O560" s="71"/>
      <c r="P560" s="71"/>
      <c r="Q560" s="71"/>
      <c r="R560" s="71"/>
      <c r="S560" s="71"/>
      <c r="T560" s="72"/>
      <c r="U560" s="34"/>
      <c r="V560" s="34"/>
      <c r="W560" s="34"/>
      <c r="X560" s="34"/>
      <c r="Y560" s="34"/>
      <c r="Z560" s="34"/>
      <c r="AA560" s="34"/>
      <c r="AB560" s="34"/>
      <c r="AC560" s="34"/>
      <c r="AD560" s="34"/>
      <c r="AE560" s="34"/>
      <c r="AT560" s="17" t="s">
        <v>158</v>
      </c>
      <c r="AU560" s="17" t="s">
        <v>87</v>
      </c>
    </row>
    <row r="561" spans="1:65" s="2" customFormat="1" ht="19.5">
      <c r="A561" s="34"/>
      <c r="B561" s="35"/>
      <c r="C561" s="36"/>
      <c r="D561" s="217" t="s">
        <v>241</v>
      </c>
      <c r="E561" s="36"/>
      <c r="F561" s="253" t="s">
        <v>250</v>
      </c>
      <c r="G561" s="36"/>
      <c r="H561" s="36"/>
      <c r="I561" s="116"/>
      <c r="J561" s="36"/>
      <c r="K561" s="36"/>
      <c r="L561" s="39"/>
      <c r="M561" s="219"/>
      <c r="N561" s="220"/>
      <c r="O561" s="71"/>
      <c r="P561" s="71"/>
      <c r="Q561" s="71"/>
      <c r="R561" s="71"/>
      <c r="S561" s="71"/>
      <c r="T561" s="72"/>
      <c r="U561" s="34"/>
      <c r="V561" s="34"/>
      <c r="W561" s="34"/>
      <c r="X561" s="34"/>
      <c r="Y561" s="34"/>
      <c r="Z561" s="34"/>
      <c r="AA561" s="34"/>
      <c r="AB561" s="34"/>
      <c r="AC561" s="34"/>
      <c r="AD561" s="34"/>
      <c r="AE561" s="34"/>
      <c r="AT561" s="17" t="s">
        <v>241</v>
      </c>
      <c r="AU561" s="17" t="s">
        <v>87</v>
      </c>
    </row>
    <row r="562" spans="1:65" s="13" customFormat="1">
      <c r="B562" s="221"/>
      <c r="C562" s="222"/>
      <c r="D562" s="217" t="s">
        <v>159</v>
      </c>
      <c r="E562" s="223" t="s">
        <v>1</v>
      </c>
      <c r="F562" s="224" t="s">
        <v>160</v>
      </c>
      <c r="G562" s="222"/>
      <c r="H562" s="223" t="s">
        <v>1</v>
      </c>
      <c r="I562" s="225"/>
      <c r="J562" s="222"/>
      <c r="K562" s="222"/>
      <c r="L562" s="226"/>
      <c r="M562" s="227"/>
      <c r="N562" s="228"/>
      <c r="O562" s="228"/>
      <c r="P562" s="228"/>
      <c r="Q562" s="228"/>
      <c r="R562" s="228"/>
      <c r="S562" s="228"/>
      <c r="T562" s="229"/>
      <c r="AT562" s="230" t="s">
        <v>159</v>
      </c>
      <c r="AU562" s="230" t="s">
        <v>87</v>
      </c>
      <c r="AV562" s="13" t="s">
        <v>85</v>
      </c>
      <c r="AW562" s="13" t="s">
        <v>33</v>
      </c>
      <c r="AX562" s="13" t="s">
        <v>77</v>
      </c>
      <c r="AY562" s="230" t="s">
        <v>149</v>
      </c>
    </row>
    <row r="563" spans="1:65" s="14" customFormat="1">
      <c r="B563" s="231"/>
      <c r="C563" s="232"/>
      <c r="D563" s="217" t="s">
        <v>159</v>
      </c>
      <c r="E563" s="233" t="s">
        <v>1</v>
      </c>
      <c r="F563" s="234" t="s">
        <v>473</v>
      </c>
      <c r="G563" s="232"/>
      <c r="H563" s="235">
        <v>49.85</v>
      </c>
      <c r="I563" s="236"/>
      <c r="J563" s="232"/>
      <c r="K563" s="232"/>
      <c r="L563" s="237"/>
      <c r="M563" s="238"/>
      <c r="N563" s="239"/>
      <c r="O563" s="239"/>
      <c r="P563" s="239"/>
      <c r="Q563" s="239"/>
      <c r="R563" s="239"/>
      <c r="S563" s="239"/>
      <c r="T563" s="240"/>
      <c r="AT563" s="241" t="s">
        <v>159</v>
      </c>
      <c r="AU563" s="241" t="s">
        <v>87</v>
      </c>
      <c r="AV563" s="14" t="s">
        <v>87</v>
      </c>
      <c r="AW563" s="14" t="s">
        <v>33</v>
      </c>
      <c r="AX563" s="14" t="s">
        <v>77</v>
      </c>
      <c r="AY563" s="241" t="s">
        <v>149</v>
      </c>
    </row>
    <row r="564" spans="1:65" s="13" customFormat="1">
      <c r="B564" s="221"/>
      <c r="C564" s="222"/>
      <c r="D564" s="217" t="s">
        <v>159</v>
      </c>
      <c r="E564" s="223" t="s">
        <v>1</v>
      </c>
      <c r="F564" s="224" t="s">
        <v>231</v>
      </c>
      <c r="G564" s="222"/>
      <c r="H564" s="223" t="s">
        <v>1</v>
      </c>
      <c r="I564" s="225"/>
      <c r="J564" s="222"/>
      <c r="K564" s="222"/>
      <c r="L564" s="226"/>
      <c r="M564" s="227"/>
      <c r="N564" s="228"/>
      <c r="O564" s="228"/>
      <c r="P564" s="228"/>
      <c r="Q564" s="228"/>
      <c r="R564" s="228"/>
      <c r="S564" s="228"/>
      <c r="T564" s="229"/>
      <c r="AT564" s="230" t="s">
        <v>159</v>
      </c>
      <c r="AU564" s="230" t="s">
        <v>87</v>
      </c>
      <c r="AV564" s="13" t="s">
        <v>85</v>
      </c>
      <c r="AW564" s="13" t="s">
        <v>33</v>
      </c>
      <c r="AX564" s="13" t="s">
        <v>77</v>
      </c>
      <c r="AY564" s="230" t="s">
        <v>149</v>
      </c>
    </row>
    <row r="565" spans="1:65" s="14" customFormat="1">
      <c r="B565" s="231"/>
      <c r="C565" s="232"/>
      <c r="D565" s="217" t="s">
        <v>159</v>
      </c>
      <c r="E565" s="233" t="s">
        <v>1</v>
      </c>
      <c r="F565" s="234" t="s">
        <v>474</v>
      </c>
      <c r="G565" s="232"/>
      <c r="H565" s="235">
        <v>37.83</v>
      </c>
      <c r="I565" s="236"/>
      <c r="J565" s="232"/>
      <c r="K565" s="232"/>
      <c r="L565" s="237"/>
      <c r="M565" s="238"/>
      <c r="N565" s="239"/>
      <c r="O565" s="239"/>
      <c r="P565" s="239"/>
      <c r="Q565" s="239"/>
      <c r="R565" s="239"/>
      <c r="S565" s="239"/>
      <c r="T565" s="240"/>
      <c r="AT565" s="241" t="s">
        <v>159</v>
      </c>
      <c r="AU565" s="241" t="s">
        <v>87</v>
      </c>
      <c r="AV565" s="14" t="s">
        <v>87</v>
      </c>
      <c r="AW565" s="14" t="s">
        <v>33</v>
      </c>
      <c r="AX565" s="14" t="s">
        <v>77</v>
      </c>
      <c r="AY565" s="241" t="s">
        <v>149</v>
      </c>
    </row>
    <row r="566" spans="1:65" s="15" customFormat="1">
      <c r="B566" s="242"/>
      <c r="C566" s="243"/>
      <c r="D566" s="217" t="s">
        <v>159</v>
      </c>
      <c r="E566" s="244" t="s">
        <v>102</v>
      </c>
      <c r="F566" s="245" t="s">
        <v>215</v>
      </c>
      <c r="G566" s="243"/>
      <c r="H566" s="246">
        <v>87.68</v>
      </c>
      <c r="I566" s="247"/>
      <c r="J566" s="243"/>
      <c r="K566" s="243"/>
      <c r="L566" s="248"/>
      <c r="M566" s="249"/>
      <c r="N566" s="250"/>
      <c r="O566" s="250"/>
      <c r="P566" s="250"/>
      <c r="Q566" s="250"/>
      <c r="R566" s="250"/>
      <c r="S566" s="250"/>
      <c r="T566" s="251"/>
      <c r="AT566" s="252" t="s">
        <v>159</v>
      </c>
      <c r="AU566" s="252" t="s">
        <v>87</v>
      </c>
      <c r="AV566" s="15" t="s">
        <v>156</v>
      </c>
      <c r="AW566" s="15" t="s">
        <v>33</v>
      </c>
      <c r="AX566" s="15" t="s">
        <v>85</v>
      </c>
      <c r="AY566" s="252" t="s">
        <v>149</v>
      </c>
    </row>
    <row r="567" spans="1:65" s="2" customFormat="1" ht="21.75" customHeight="1">
      <c r="A567" s="34"/>
      <c r="B567" s="35"/>
      <c r="C567" s="204" t="s">
        <v>122</v>
      </c>
      <c r="D567" s="204" t="s">
        <v>151</v>
      </c>
      <c r="E567" s="205" t="s">
        <v>475</v>
      </c>
      <c r="F567" s="206" t="s">
        <v>476</v>
      </c>
      <c r="G567" s="207" t="s">
        <v>154</v>
      </c>
      <c r="H567" s="208">
        <v>87.68</v>
      </c>
      <c r="I567" s="209"/>
      <c r="J567" s="210">
        <f>ROUND(I567*H567,2)</f>
        <v>0</v>
      </c>
      <c r="K567" s="206" t="s">
        <v>155</v>
      </c>
      <c r="L567" s="39"/>
      <c r="M567" s="211" t="s">
        <v>1</v>
      </c>
      <c r="N567" s="212" t="s">
        <v>42</v>
      </c>
      <c r="O567" s="71"/>
      <c r="P567" s="213">
        <f>O567*H567</f>
        <v>0</v>
      </c>
      <c r="Q567" s="213">
        <v>0</v>
      </c>
      <c r="R567" s="213">
        <f>Q567*H567</f>
        <v>0</v>
      </c>
      <c r="S567" s="213">
        <v>0</v>
      </c>
      <c r="T567" s="214">
        <f>S567*H567</f>
        <v>0</v>
      </c>
      <c r="U567" s="34"/>
      <c r="V567" s="34"/>
      <c r="W567" s="34"/>
      <c r="X567" s="34"/>
      <c r="Y567" s="34"/>
      <c r="Z567" s="34"/>
      <c r="AA567" s="34"/>
      <c r="AB567" s="34"/>
      <c r="AC567" s="34"/>
      <c r="AD567" s="34"/>
      <c r="AE567" s="34"/>
      <c r="AR567" s="215" t="s">
        <v>156</v>
      </c>
      <c r="AT567" s="215" t="s">
        <v>151</v>
      </c>
      <c r="AU567" s="215" t="s">
        <v>87</v>
      </c>
      <c r="AY567" s="17" t="s">
        <v>149</v>
      </c>
      <c r="BE567" s="216">
        <f>IF(N567="základní",J567,0)</f>
        <v>0</v>
      </c>
      <c r="BF567" s="216">
        <f>IF(N567="snížená",J567,0)</f>
        <v>0</v>
      </c>
      <c r="BG567" s="216">
        <f>IF(N567="zákl. přenesená",J567,0)</f>
        <v>0</v>
      </c>
      <c r="BH567" s="216">
        <f>IF(N567="sníž. přenesená",J567,0)</f>
        <v>0</v>
      </c>
      <c r="BI567" s="216">
        <f>IF(N567="nulová",J567,0)</f>
        <v>0</v>
      </c>
      <c r="BJ567" s="17" t="s">
        <v>85</v>
      </c>
      <c r="BK567" s="216">
        <f>ROUND(I567*H567,2)</f>
        <v>0</v>
      </c>
      <c r="BL567" s="17" t="s">
        <v>156</v>
      </c>
      <c r="BM567" s="215" t="s">
        <v>477</v>
      </c>
    </row>
    <row r="568" spans="1:65" s="2" customFormat="1" ht="48.75">
      <c r="A568" s="34"/>
      <c r="B568" s="35"/>
      <c r="C568" s="36"/>
      <c r="D568" s="217" t="s">
        <v>158</v>
      </c>
      <c r="E568" s="36"/>
      <c r="F568" s="218" t="s">
        <v>478</v>
      </c>
      <c r="G568" s="36"/>
      <c r="H568" s="36"/>
      <c r="I568" s="116"/>
      <c r="J568" s="36"/>
      <c r="K568" s="36"/>
      <c r="L568" s="39"/>
      <c r="M568" s="219"/>
      <c r="N568" s="220"/>
      <c r="O568" s="71"/>
      <c r="P568" s="71"/>
      <c r="Q568" s="71"/>
      <c r="R568" s="71"/>
      <c r="S568" s="71"/>
      <c r="T568" s="72"/>
      <c r="U568" s="34"/>
      <c r="V568" s="34"/>
      <c r="W568" s="34"/>
      <c r="X568" s="34"/>
      <c r="Y568" s="34"/>
      <c r="Z568" s="34"/>
      <c r="AA568" s="34"/>
      <c r="AB568" s="34"/>
      <c r="AC568" s="34"/>
      <c r="AD568" s="34"/>
      <c r="AE568" s="34"/>
      <c r="AT568" s="17" t="s">
        <v>158</v>
      </c>
      <c r="AU568" s="17" t="s">
        <v>87</v>
      </c>
    </row>
    <row r="569" spans="1:65" s="2" customFormat="1" ht="19.5">
      <c r="A569" s="34"/>
      <c r="B569" s="35"/>
      <c r="C569" s="36"/>
      <c r="D569" s="217" t="s">
        <v>241</v>
      </c>
      <c r="E569" s="36"/>
      <c r="F569" s="253" t="s">
        <v>250</v>
      </c>
      <c r="G569" s="36"/>
      <c r="H569" s="36"/>
      <c r="I569" s="116"/>
      <c r="J569" s="36"/>
      <c r="K569" s="36"/>
      <c r="L569" s="39"/>
      <c r="M569" s="219"/>
      <c r="N569" s="220"/>
      <c r="O569" s="71"/>
      <c r="P569" s="71"/>
      <c r="Q569" s="71"/>
      <c r="R569" s="71"/>
      <c r="S569" s="71"/>
      <c r="T569" s="72"/>
      <c r="U569" s="34"/>
      <c r="V569" s="34"/>
      <c r="W569" s="34"/>
      <c r="X569" s="34"/>
      <c r="Y569" s="34"/>
      <c r="Z569" s="34"/>
      <c r="AA569" s="34"/>
      <c r="AB569" s="34"/>
      <c r="AC569" s="34"/>
      <c r="AD569" s="34"/>
      <c r="AE569" s="34"/>
      <c r="AT569" s="17" t="s">
        <v>241</v>
      </c>
      <c r="AU569" s="17" t="s">
        <v>87</v>
      </c>
    </row>
    <row r="570" spans="1:65" s="14" customFormat="1">
      <c r="B570" s="231"/>
      <c r="C570" s="232"/>
      <c r="D570" s="217" t="s">
        <v>159</v>
      </c>
      <c r="E570" s="233" t="s">
        <v>1</v>
      </c>
      <c r="F570" s="234" t="s">
        <v>102</v>
      </c>
      <c r="G570" s="232"/>
      <c r="H570" s="235">
        <v>87.68</v>
      </c>
      <c r="I570" s="236"/>
      <c r="J570" s="232"/>
      <c r="K570" s="232"/>
      <c r="L570" s="237"/>
      <c r="M570" s="238"/>
      <c r="N570" s="239"/>
      <c r="O570" s="239"/>
      <c r="P570" s="239"/>
      <c r="Q570" s="239"/>
      <c r="R570" s="239"/>
      <c r="S570" s="239"/>
      <c r="T570" s="240"/>
      <c r="AT570" s="241" t="s">
        <v>159</v>
      </c>
      <c r="AU570" s="241" t="s">
        <v>87</v>
      </c>
      <c r="AV570" s="14" t="s">
        <v>87</v>
      </c>
      <c r="AW570" s="14" t="s">
        <v>33</v>
      </c>
      <c r="AX570" s="14" t="s">
        <v>85</v>
      </c>
      <c r="AY570" s="241" t="s">
        <v>149</v>
      </c>
    </row>
    <row r="571" spans="1:65" s="2" customFormat="1" ht="21.75" customHeight="1">
      <c r="A571" s="34"/>
      <c r="B571" s="35"/>
      <c r="C571" s="204" t="s">
        <v>479</v>
      </c>
      <c r="D571" s="204" t="s">
        <v>151</v>
      </c>
      <c r="E571" s="205" t="s">
        <v>480</v>
      </c>
      <c r="F571" s="206" t="s">
        <v>481</v>
      </c>
      <c r="G571" s="207" t="s">
        <v>154</v>
      </c>
      <c r="H571" s="208">
        <v>43.7</v>
      </c>
      <c r="I571" s="209"/>
      <c r="J571" s="210">
        <f>ROUND(I571*H571,2)</f>
        <v>0</v>
      </c>
      <c r="K571" s="206" t="s">
        <v>155</v>
      </c>
      <c r="L571" s="39"/>
      <c r="M571" s="211" t="s">
        <v>1</v>
      </c>
      <c r="N571" s="212" t="s">
        <v>42</v>
      </c>
      <c r="O571" s="71"/>
      <c r="P571" s="213">
        <f>O571*H571</f>
        <v>0</v>
      </c>
      <c r="Q571" s="213">
        <v>0</v>
      </c>
      <c r="R571" s="213">
        <f>Q571*H571</f>
        <v>0</v>
      </c>
      <c r="S571" s="213">
        <v>0</v>
      </c>
      <c r="T571" s="214">
        <f>S571*H571</f>
        <v>0</v>
      </c>
      <c r="U571" s="34"/>
      <c r="V571" s="34"/>
      <c r="W571" s="34"/>
      <c r="X571" s="34"/>
      <c r="Y571" s="34"/>
      <c r="Z571" s="34"/>
      <c r="AA571" s="34"/>
      <c r="AB571" s="34"/>
      <c r="AC571" s="34"/>
      <c r="AD571" s="34"/>
      <c r="AE571" s="34"/>
      <c r="AR571" s="215" t="s">
        <v>156</v>
      </c>
      <c r="AT571" s="215" t="s">
        <v>151</v>
      </c>
      <c r="AU571" s="215" t="s">
        <v>87</v>
      </c>
      <c r="AY571" s="17" t="s">
        <v>149</v>
      </c>
      <c r="BE571" s="216">
        <f>IF(N571="základní",J571,0)</f>
        <v>0</v>
      </c>
      <c r="BF571" s="216">
        <f>IF(N571="snížená",J571,0)</f>
        <v>0</v>
      </c>
      <c r="BG571" s="216">
        <f>IF(N571="zákl. přenesená",J571,0)</f>
        <v>0</v>
      </c>
      <c r="BH571" s="216">
        <f>IF(N571="sníž. přenesená",J571,0)</f>
        <v>0</v>
      </c>
      <c r="BI571" s="216">
        <f>IF(N571="nulová",J571,0)</f>
        <v>0</v>
      </c>
      <c r="BJ571" s="17" t="s">
        <v>85</v>
      </c>
      <c r="BK571" s="216">
        <f>ROUND(I571*H571,2)</f>
        <v>0</v>
      </c>
      <c r="BL571" s="17" t="s">
        <v>156</v>
      </c>
      <c r="BM571" s="215" t="s">
        <v>482</v>
      </c>
    </row>
    <row r="572" spans="1:65" s="2" customFormat="1" ht="87.75">
      <c r="A572" s="34"/>
      <c r="B572" s="35"/>
      <c r="C572" s="36"/>
      <c r="D572" s="217" t="s">
        <v>158</v>
      </c>
      <c r="E572" s="36"/>
      <c r="F572" s="218" t="s">
        <v>483</v>
      </c>
      <c r="G572" s="36"/>
      <c r="H572" s="36"/>
      <c r="I572" s="116"/>
      <c r="J572" s="36"/>
      <c r="K572" s="36"/>
      <c r="L572" s="39"/>
      <c r="M572" s="219"/>
      <c r="N572" s="220"/>
      <c r="O572" s="71"/>
      <c r="P572" s="71"/>
      <c r="Q572" s="71"/>
      <c r="R572" s="71"/>
      <c r="S572" s="71"/>
      <c r="T572" s="72"/>
      <c r="U572" s="34"/>
      <c r="V572" s="34"/>
      <c r="W572" s="34"/>
      <c r="X572" s="34"/>
      <c r="Y572" s="34"/>
      <c r="Z572" s="34"/>
      <c r="AA572" s="34"/>
      <c r="AB572" s="34"/>
      <c r="AC572" s="34"/>
      <c r="AD572" s="34"/>
      <c r="AE572" s="34"/>
      <c r="AT572" s="17" t="s">
        <v>158</v>
      </c>
      <c r="AU572" s="17" t="s">
        <v>87</v>
      </c>
    </row>
    <row r="573" spans="1:65" s="2" customFormat="1" ht="19.5">
      <c r="A573" s="34"/>
      <c r="B573" s="35"/>
      <c r="C573" s="36"/>
      <c r="D573" s="217" t="s">
        <v>241</v>
      </c>
      <c r="E573" s="36"/>
      <c r="F573" s="253" t="s">
        <v>484</v>
      </c>
      <c r="G573" s="36"/>
      <c r="H573" s="36"/>
      <c r="I573" s="116"/>
      <c r="J573" s="36"/>
      <c r="K573" s="36"/>
      <c r="L573" s="39"/>
      <c r="M573" s="219"/>
      <c r="N573" s="220"/>
      <c r="O573" s="71"/>
      <c r="P573" s="71"/>
      <c r="Q573" s="71"/>
      <c r="R573" s="71"/>
      <c r="S573" s="71"/>
      <c r="T573" s="72"/>
      <c r="U573" s="34"/>
      <c r="V573" s="34"/>
      <c r="W573" s="34"/>
      <c r="X573" s="34"/>
      <c r="Y573" s="34"/>
      <c r="Z573" s="34"/>
      <c r="AA573" s="34"/>
      <c r="AB573" s="34"/>
      <c r="AC573" s="34"/>
      <c r="AD573" s="34"/>
      <c r="AE573" s="34"/>
      <c r="AT573" s="17" t="s">
        <v>241</v>
      </c>
      <c r="AU573" s="17" t="s">
        <v>87</v>
      </c>
    </row>
    <row r="574" spans="1:65" s="13" customFormat="1">
      <c r="B574" s="221"/>
      <c r="C574" s="222"/>
      <c r="D574" s="217" t="s">
        <v>159</v>
      </c>
      <c r="E574" s="223" t="s">
        <v>1</v>
      </c>
      <c r="F574" s="224" t="s">
        <v>231</v>
      </c>
      <c r="G574" s="222"/>
      <c r="H574" s="223" t="s">
        <v>1</v>
      </c>
      <c r="I574" s="225"/>
      <c r="J574" s="222"/>
      <c r="K574" s="222"/>
      <c r="L574" s="226"/>
      <c r="M574" s="227"/>
      <c r="N574" s="228"/>
      <c r="O574" s="228"/>
      <c r="P574" s="228"/>
      <c r="Q574" s="228"/>
      <c r="R574" s="228"/>
      <c r="S574" s="228"/>
      <c r="T574" s="229"/>
      <c r="AT574" s="230" t="s">
        <v>159</v>
      </c>
      <c r="AU574" s="230" t="s">
        <v>87</v>
      </c>
      <c r="AV574" s="13" t="s">
        <v>85</v>
      </c>
      <c r="AW574" s="13" t="s">
        <v>33</v>
      </c>
      <c r="AX574" s="13" t="s">
        <v>77</v>
      </c>
      <c r="AY574" s="230" t="s">
        <v>149</v>
      </c>
    </row>
    <row r="575" spans="1:65" s="14" customFormat="1">
      <c r="B575" s="231"/>
      <c r="C575" s="232"/>
      <c r="D575" s="217" t="s">
        <v>159</v>
      </c>
      <c r="E575" s="233" t="s">
        <v>1</v>
      </c>
      <c r="F575" s="234" t="s">
        <v>485</v>
      </c>
      <c r="G575" s="232"/>
      <c r="H575" s="235">
        <v>43.7</v>
      </c>
      <c r="I575" s="236"/>
      <c r="J575" s="232"/>
      <c r="K575" s="232"/>
      <c r="L575" s="237"/>
      <c r="M575" s="238"/>
      <c r="N575" s="239"/>
      <c r="O575" s="239"/>
      <c r="P575" s="239"/>
      <c r="Q575" s="239"/>
      <c r="R575" s="239"/>
      <c r="S575" s="239"/>
      <c r="T575" s="240"/>
      <c r="AT575" s="241" t="s">
        <v>159</v>
      </c>
      <c r="AU575" s="241" t="s">
        <v>87</v>
      </c>
      <c r="AV575" s="14" t="s">
        <v>87</v>
      </c>
      <c r="AW575" s="14" t="s">
        <v>33</v>
      </c>
      <c r="AX575" s="14" t="s">
        <v>85</v>
      </c>
      <c r="AY575" s="241" t="s">
        <v>149</v>
      </c>
    </row>
    <row r="576" spans="1:65" s="2" customFormat="1" ht="21.75" customHeight="1">
      <c r="A576" s="34"/>
      <c r="B576" s="35"/>
      <c r="C576" s="204" t="s">
        <v>486</v>
      </c>
      <c r="D576" s="204" t="s">
        <v>151</v>
      </c>
      <c r="E576" s="205" t="s">
        <v>487</v>
      </c>
      <c r="F576" s="206" t="s">
        <v>488</v>
      </c>
      <c r="G576" s="207" t="s">
        <v>154</v>
      </c>
      <c r="H576" s="208">
        <v>4</v>
      </c>
      <c r="I576" s="209"/>
      <c r="J576" s="210">
        <f>ROUND(I576*H576,2)</f>
        <v>0</v>
      </c>
      <c r="K576" s="206" t="s">
        <v>155</v>
      </c>
      <c r="L576" s="39"/>
      <c r="M576" s="211" t="s">
        <v>1</v>
      </c>
      <c r="N576" s="212" t="s">
        <v>42</v>
      </c>
      <c r="O576" s="71"/>
      <c r="P576" s="213">
        <f>O576*H576</f>
        <v>0</v>
      </c>
      <c r="Q576" s="213">
        <v>0</v>
      </c>
      <c r="R576" s="213">
        <f>Q576*H576</f>
        <v>0</v>
      </c>
      <c r="S576" s="213">
        <v>0</v>
      </c>
      <c r="T576" s="214">
        <f>S576*H576</f>
        <v>0</v>
      </c>
      <c r="U576" s="34"/>
      <c r="V576" s="34"/>
      <c r="W576" s="34"/>
      <c r="X576" s="34"/>
      <c r="Y576" s="34"/>
      <c r="Z576" s="34"/>
      <c r="AA576" s="34"/>
      <c r="AB576" s="34"/>
      <c r="AC576" s="34"/>
      <c r="AD576" s="34"/>
      <c r="AE576" s="34"/>
      <c r="AR576" s="215" t="s">
        <v>156</v>
      </c>
      <c r="AT576" s="215" t="s">
        <v>151</v>
      </c>
      <c r="AU576" s="215" t="s">
        <v>87</v>
      </c>
      <c r="AY576" s="17" t="s">
        <v>149</v>
      </c>
      <c r="BE576" s="216">
        <f>IF(N576="základní",J576,0)</f>
        <v>0</v>
      </c>
      <c r="BF576" s="216">
        <f>IF(N576="snížená",J576,0)</f>
        <v>0</v>
      </c>
      <c r="BG576" s="216">
        <f>IF(N576="zákl. přenesená",J576,0)</f>
        <v>0</v>
      </c>
      <c r="BH576" s="216">
        <f>IF(N576="sníž. přenesená",J576,0)</f>
        <v>0</v>
      </c>
      <c r="BI576" s="216">
        <f>IF(N576="nulová",J576,0)</f>
        <v>0</v>
      </c>
      <c r="BJ576" s="17" t="s">
        <v>85</v>
      </c>
      <c r="BK576" s="216">
        <f>ROUND(I576*H576,2)</f>
        <v>0</v>
      </c>
      <c r="BL576" s="17" t="s">
        <v>156</v>
      </c>
      <c r="BM576" s="215" t="s">
        <v>489</v>
      </c>
    </row>
    <row r="577" spans="1:65" s="2" customFormat="1" ht="68.25">
      <c r="A577" s="34"/>
      <c r="B577" s="35"/>
      <c r="C577" s="36"/>
      <c r="D577" s="217" t="s">
        <v>158</v>
      </c>
      <c r="E577" s="36"/>
      <c r="F577" s="218" t="s">
        <v>490</v>
      </c>
      <c r="G577" s="36"/>
      <c r="H577" s="36"/>
      <c r="I577" s="116"/>
      <c r="J577" s="36"/>
      <c r="K577" s="36"/>
      <c r="L577" s="39"/>
      <c r="M577" s="219"/>
      <c r="N577" s="220"/>
      <c r="O577" s="71"/>
      <c r="P577" s="71"/>
      <c r="Q577" s="71"/>
      <c r="R577" s="71"/>
      <c r="S577" s="71"/>
      <c r="T577" s="72"/>
      <c r="U577" s="34"/>
      <c r="V577" s="34"/>
      <c r="W577" s="34"/>
      <c r="X577" s="34"/>
      <c r="Y577" s="34"/>
      <c r="Z577" s="34"/>
      <c r="AA577" s="34"/>
      <c r="AB577" s="34"/>
      <c r="AC577" s="34"/>
      <c r="AD577" s="34"/>
      <c r="AE577" s="34"/>
      <c r="AT577" s="17" t="s">
        <v>158</v>
      </c>
      <c r="AU577" s="17" t="s">
        <v>87</v>
      </c>
    </row>
    <row r="578" spans="1:65" s="2" customFormat="1" ht="39">
      <c r="A578" s="34"/>
      <c r="B578" s="35"/>
      <c r="C578" s="36"/>
      <c r="D578" s="217" t="s">
        <v>241</v>
      </c>
      <c r="E578" s="36"/>
      <c r="F578" s="253" t="s">
        <v>491</v>
      </c>
      <c r="G578" s="36"/>
      <c r="H578" s="36"/>
      <c r="I578" s="116"/>
      <c r="J578" s="36"/>
      <c r="K578" s="36"/>
      <c r="L578" s="39"/>
      <c r="M578" s="219"/>
      <c r="N578" s="220"/>
      <c r="O578" s="71"/>
      <c r="P578" s="71"/>
      <c r="Q578" s="71"/>
      <c r="R578" s="71"/>
      <c r="S578" s="71"/>
      <c r="T578" s="72"/>
      <c r="U578" s="34"/>
      <c r="V578" s="34"/>
      <c r="W578" s="34"/>
      <c r="X578" s="34"/>
      <c r="Y578" s="34"/>
      <c r="Z578" s="34"/>
      <c r="AA578" s="34"/>
      <c r="AB578" s="34"/>
      <c r="AC578" s="34"/>
      <c r="AD578" s="34"/>
      <c r="AE578" s="34"/>
      <c r="AT578" s="17" t="s">
        <v>241</v>
      </c>
      <c r="AU578" s="17" t="s">
        <v>87</v>
      </c>
    </row>
    <row r="579" spans="1:65" s="13" customFormat="1">
      <c r="B579" s="221"/>
      <c r="C579" s="222"/>
      <c r="D579" s="217" t="s">
        <v>159</v>
      </c>
      <c r="E579" s="223" t="s">
        <v>1</v>
      </c>
      <c r="F579" s="224" t="s">
        <v>231</v>
      </c>
      <c r="G579" s="222"/>
      <c r="H579" s="223" t="s">
        <v>1</v>
      </c>
      <c r="I579" s="225"/>
      <c r="J579" s="222"/>
      <c r="K579" s="222"/>
      <c r="L579" s="226"/>
      <c r="M579" s="227"/>
      <c r="N579" s="228"/>
      <c r="O579" s="228"/>
      <c r="P579" s="228"/>
      <c r="Q579" s="228"/>
      <c r="R579" s="228"/>
      <c r="S579" s="228"/>
      <c r="T579" s="229"/>
      <c r="AT579" s="230" t="s">
        <v>159</v>
      </c>
      <c r="AU579" s="230" t="s">
        <v>87</v>
      </c>
      <c r="AV579" s="13" t="s">
        <v>85</v>
      </c>
      <c r="AW579" s="13" t="s">
        <v>33</v>
      </c>
      <c r="AX579" s="13" t="s">
        <v>77</v>
      </c>
      <c r="AY579" s="230" t="s">
        <v>149</v>
      </c>
    </row>
    <row r="580" spans="1:65" s="14" customFormat="1">
      <c r="B580" s="231"/>
      <c r="C580" s="232"/>
      <c r="D580" s="217" t="s">
        <v>159</v>
      </c>
      <c r="E580" s="233" t="s">
        <v>1</v>
      </c>
      <c r="F580" s="234" t="s">
        <v>156</v>
      </c>
      <c r="G580" s="232"/>
      <c r="H580" s="235">
        <v>4</v>
      </c>
      <c r="I580" s="236"/>
      <c r="J580" s="232"/>
      <c r="K580" s="232"/>
      <c r="L580" s="237"/>
      <c r="M580" s="238"/>
      <c r="N580" s="239"/>
      <c r="O580" s="239"/>
      <c r="P580" s="239"/>
      <c r="Q580" s="239"/>
      <c r="R580" s="239"/>
      <c r="S580" s="239"/>
      <c r="T580" s="240"/>
      <c r="AT580" s="241" t="s">
        <v>159</v>
      </c>
      <c r="AU580" s="241" t="s">
        <v>87</v>
      </c>
      <c r="AV580" s="14" t="s">
        <v>87</v>
      </c>
      <c r="AW580" s="14" t="s">
        <v>33</v>
      </c>
      <c r="AX580" s="14" t="s">
        <v>85</v>
      </c>
      <c r="AY580" s="241" t="s">
        <v>149</v>
      </c>
    </row>
    <row r="581" spans="1:65" s="2" customFormat="1" ht="21.75" customHeight="1">
      <c r="A581" s="34"/>
      <c r="B581" s="35"/>
      <c r="C581" s="204" t="s">
        <v>492</v>
      </c>
      <c r="D581" s="204" t="s">
        <v>151</v>
      </c>
      <c r="E581" s="205" t="s">
        <v>493</v>
      </c>
      <c r="F581" s="206" t="s">
        <v>494</v>
      </c>
      <c r="G581" s="207" t="s">
        <v>154</v>
      </c>
      <c r="H581" s="208">
        <v>4</v>
      </c>
      <c r="I581" s="209"/>
      <c r="J581" s="210">
        <f>ROUND(I581*H581,2)</f>
        <v>0</v>
      </c>
      <c r="K581" s="206" t="s">
        <v>155</v>
      </c>
      <c r="L581" s="39"/>
      <c r="M581" s="211" t="s">
        <v>1</v>
      </c>
      <c r="N581" s="212" t="s">
        <v>42</v>
      </c>
      <c r="O581" s="71"/>
      <c r="P581" s="213">
        <f>O581*H581</f>
        <v>0</v>
      </c>
      <c r="Q581" s="213">
        <v>0</v>
      </c>
      <c r="R581" s="213">
        <f>Q581*H581</f>
        <v>0</v>
      </c>
      <c r="S581" s="213">
        <v>0</v>
      </c>
      <c r="T581" s="214">
        <f>S581*H581</f>
        <v>0</v>
      </c>
      <c r="U581" s="34"/>
      <c r="V581" s="34"/>
      <c r="W581" s="34"/>
      <c r="X581" s="34"/>
      <c r="Y581" s="34"/>
      <c r="Z581" s="34"/>
      <c r="AA581" s="34"/>
      <c r="AB581" s="34"/>
      <c r="AC581" s="34"/>
      <c r="AD581" s="34"/>
      <c r="AE581" s="34"/>
      <c r="AR581" s="215" t="s">
        <v>156</v>
      </c>
      <c r="AT581" s="215" t="s">
        <v>151</v>
      </c>
      <c r="AU581" s="215" t="s">
        <v>87</v>
      </c>
      <c r="AY581" s="17" t="s">
        <v>149</v>
      </c>
      <c r="BE581" s="216">
        <f>IF(N581="základní",J581,0)</f>
        <v>0</v>
      </c>
      <c r="BF581" s="216">
        <f>IF(N581="snížená",J581,0)</f>
        <v>0</v>
      </c>
      <c r="BG581" s="216">
        <f>IF(N581="zákl. přenesená",J581,0)</f>
        <v>0</v>
      </c>
      <c r="BH581" s="216">
        <f>IF(N581="sníž. přenesená",J581,0)</f>
        <v>0</v>
      </c>
      <c r="BI581" s="216">
        <f>IF(N581="nulová",J581,0)</f>
        <v>0</v>
      </c>
      <c r="BJ581" s="17" t="s">
        <v>85</v>
      </c>
      <c r="BK581" s="216">
        <f>ROUND(I581*H581,2)</f>
        <v>0</v>
      </c>
      <c r="BL581" s="17" t="s">
        <v>156</v>
      </c>
      <c r="BM581" s="215" t="s">
        <v>495</v>
      </c>
    </row>
    <row r="582" spans="1:65" s="2" customFormat="1" ht="68.25">
      <c r="A582" s="34"/>
      <c r="B582" s="35"/>
      <c r="C582" s="36"/>
      <c r="D582" s="217" t="s">
        <v>158</v>
      </c>
      <c r="E582" s="36"/>
      <c r="F582" s="218" t="s">
        <v>496</v>
      </c>
      <c r="G582" s="36"/>
      <c r="H582" s="36"/>
      <c r="I582" s="116"/>
      <c r="J582" s="36"/>
      <c r="K582" s="36"/>
      <c r="L582" s="39"/>
      <c r="M582" s="219"/>
      <c r="N582" s="220"/>
      <c r="O582" s="71"/>
      <c r="P582" s="71"/>
      <c r="Q582" s="71"/>
      <c r="R582" s="71"/>
      <c r="S582" s="71"/>
      <c r="T582" s="72"/>
      <c r="U582" s="34"/>
      <c r="V582" s="34"/>
      <c r="W582" s="34"/>
      <c r="X582" s="34"/>
      <c r="Y582" s="34"/>
      <c r="Z582" s="34"/>
      <c r="AA582" s="34"/>
      <c r="AB582" s="34"/>
      <c r="AC582" s="34"/>
      <c r="AD582" s="34"/>
      <c r="AE582" s="34"/>
      <c r="AT582" s="17" t="s">
        <v>158</v>
      </c>
      <c r="AU582" s="17" t="s">
        <v>87</v>
      </c>
    </row>
    <row r="583" spans="1:65" s="2" customFormat="1" ht="39">
      <c r="A583" s="34"/>
      <c r="B583" s="35"/>
      <c r="C583" s="36"/>
      <c r="D583" s="217" t="s">
        <v>241</v>
      </c>
      <c r="E583" s="36"/>
      <c r="F583" s="253" t="s">
        <v>491</v>
      </c>
      <c r="G583" s="36"/>
      <c r="H583" s="36"/>
      <c r="I583" s="116"/>
      <c r="J583" s="36"/>
      <c r="K583" s="36"/>
      <c r="L583" s="39"/>
      <c r="M583" s="219"/>
      <c r="N583" s="220"/>
      <c r="O583" s="71"/>
      <c r="P583" s="71"/>
      <c r="Q583" s="71"/>
      <c r="R583" s="71"/>
      <c r="S583" s="71"/>
      <c r="T583" s="72"/>
      <c r="U583" s="34"/>
      <c r="V583" s="34"/>
      <c r="W583" s="34"/>
      <c r="X583" s="34"/>
      <c r="Y583" s="34"/>
      <c r="Z583" s="34"/>
      <c r="AA583" s="34"/>
      <c r="AB583" s="34"/>
      <c r="AC583" s="34"/>
      <c r="AD583" s="34"/>
      <c r="AE583" s="34"/>
      <c r="AT583" s="17" t="s">
        <v>241</v>
      </c>
      <c r="AU583" s="17" t="s">
        <v>87</v>
      </c>
    </row>
    <row r="584" spans="1:65" s="13" customFormat="1">
      <c r="B584" s="221"/>
      <c r="C584" s="222"/>
      <c r="D584" s="217" t="s">
        <v>159</v>
      </c>
      <c r="E584" s="223" t="s">
        <v>1</v>
      </c>
      <c r="F584" s="224" t="s">
        <v>231</v>
      </c>
      <c r="G584" s="222"/>
      <c r="H584" s="223" t="s">
        <v>1</v>
      </c>
      <c r="I584" s="225"/>
      <c r="J584" s="222"/>
      <c r="K584" s="222"/>
      <c r="L584" s="226"/>
      <c r="M584" s="227"/>
      <c r="N584" s="228"/>
      <c r="O584" s="228"/>
      <c r="P584" s="228"/>
      <c r="Q584" s="228"/>
      <c r="R584" s="228"/>
      <c r="S584" s="228"/>
      <c r="T584" s="229"/>
      <c r="AT584" s="230" t="s">
        <v>159</v>
      </c>
      <c r="AU584" s="230" t="s">
        <v>87</v>
      </c>
      <c r="AV584" s="13" t="s">
        <v>85</v>
      </c>
      <c r="AW584" s="13" t="s">
        <v>33</v>
      </c>
      <c r="AX584" s="13" t="s">
        <v>77</v>
      </c>
      <c r="AY584" s="230" t="s">
        <v>149</v>
      </c>
    </row>
    <row r="585" spans="1:65" s="14" customFormat="1">
      <c r="B585" s="231"/>
      <c r="C585" s="232"/>
      <c r="D585" s="217" t="s">
        <v>159</v>
      </c>
      <c r="E585" s="233" t="s">
        <v>1</v>
      </c>
      <c r="F585" s="234" t="s">
        <v>156</v>
      </c>
      <c r="G585" s="232"/>
      <c r="H585" s="235">
        <v>4</v>
      </c>
      <c r="I585" s="236"/>
      <c r="J585" s="232"/>
      <c r="K585" s="232"/>
      <c r="L585" s="237"/>
      <c r="M585" s="238"/>
      <c r="N585" s="239"/>
      <c r="O585" s="239"/>
      <c r="P585" s="239"/>
      <c r="Q585" s="239"/>
      <c r="R585" s="239"/>
      <c r="S585" s="239"/>
      <c r="T585" s="240"/>
      <c r="AT585" s="241" t="s">
        <v>159</v>
      </c>
      <c r="AU585" s="241" t="s">
        <v>87</v>
      </c>
      <c r="AV585" s="14" t="s">
        <v>87</v>
      </c>
      <c r="AW585" s="14" t="s">
        <v>33</v>
      </c>
      <c r="AX585" s="14" t="s">
        <v>85</v>
      </c>
      <c r="AY585" s="241" t="s">
        <v>149</v>
      </c>
    </row>
    <row r="586" spans="1:65" s="2" customFormat="1" ht="21.75" customHeight="1">
      <c r="A586" s="34"/>
      <c r="B586" s="35"/>
      <c r="C586" s="204" t="s">
        <v>497</v>
      </c>
      <c r="D586" s="204" t="s">
        <v>151</v>
      </c>
      <c r="E586" s="205" t="s">
        <v>498</v>
      </c>
      <c r="F586" s="206" t="s">
        <v>499</v>
      </c>
      <c r="G586" s="207" t="s">
        <v>258</v>
      </c>
      <c r="H586" s="208">
        <v>2</v>
      </c>
      <c r="I586" s="209"/>
      <c r="J586" s="210">
        <f>ROUND(I586*H586,2)</f>
        <v>0</v>
      </c>
      <c r="K586" s="206" t="s">
        <v>155</v>
      </c>
      <c r="L586" s="39"/>
      <c r="M586" s="211" t="s">
        <v>1</v>
      </c>
      <c r="N586" s="212" t="s">
        <v>42</v>
      </c>
      <c r="O586" s="71"/>
      <c r="P586" s="213">
        <f>O586*H586</f>
        <v>0</v>
      </c>
      <c r="Q586" s="213">
        <v>0</v>
      </c>
      <c r="R586" s="213">
        <f>Q586*H586</f>
        <v>0</v>
      </c>
      <c r="S586" s="213">
        <v>0</v>
      </c>
      <c r="T586" s="214">
        <f>S586*H586</f>
        <v>0</v>
      </c>
      <c r="U586" s="34"/>
      <c r="V586" s="34"/>
      <c r="W586" s="34"/>
      <c r="X586" s="34"/>
      <c r="Y586" s="34"/>
      <c r="Z586" s="34"/>
      <c r="AA586" s="34"/>
      <c r="AB586" s="34"/>
      <c r="AC586" s="34"/>
      <c r="AD586" s="34"/>
      <c r="AE586" s="34"/>
      <c r="AR586" s="215" t="s">
        <v>156</v>
      </c>
      <c r="AT586" s="215" t="s">
        <v>151</v>
      </c>
      <c r="AU586" s="215" t="s">
        <v>87</v>
      </c>
      <c r="AY586" s="17" t="s">
        <v>149</v>
      </c>
      <c r="BE586" s="216">
        <f>IF(N586="základní",J586,0)</f>
        <v>0</v>
      </c>
      <c r="BF586" s="216">
        <f>IF(N586="snížená",J586,0)</f>
        <v>0</v>
      </c>
      <c r="BG586" s="216">
        <f>IF(N586="zákl. přenesená",J586,0)</f>
        <v>0</v>
      </c>
      <c r="BH586" s="216">
        <f>IF(N586="sníž. přenesená",J586,0)</f>
        <v>0</v>
      </c>
      <c r="BI586" s="216">
        <f>IF(N586="nulová",J586,0)</f>
        <v>0</v>
      </c>
      <c r="BJ586" s="17" t="s">
        <v>85</v>
      </c>
      <c r="BK586" s="216">
        <f>ROUND(I586*H586,2)</f>
        <v>0</v>
      </c>
      <c r="BL586" s="17" t="s">
        <v>156</v>
      </c>
      <c r="BM586" s="215" t="s">
        <v>500</v>
      </c>
    </row>
    <row r="587" spans="1:65" s="2" customFormat="1" ht="117">
      <c r="A587" s="34"/>
      <c r="B587" s="35"/>
      <c r="C587" s="36"/>
      <c r="D587" s="217" t="s">
        <v>158</v>
      </c>
      <c r="E587" s="36"/>
      <c r="F587" s="218" t="s">
        <v>501</v>
      </c>
      <c r="G587" s="36"/>
      <c r="H587" s="36"/>
      <c r="I587" s="116"/>
      <c r="J587" s="36"/>
      <c r="K587" s="36"/>
      <c r="L587" s="39"/>
      <c r="M587" s="219"/>
      <c r="N587" s="220"/>
      <c r="O587" s="71"/>
      <c r="P587" s="71"/>
      <c r="Q587" s="71"/>
      <c r="R587" s="71"/>
      <c r="S587" s="71"/>
      <c r="T587" s="72"/>
      <c r="U587" s="34"/>
      <c r="V587" s="34"/>
      <c r="W587" s="34"/>
      <c r="X587" s="34"/>
      <c r="Y587" s="34"/>
      <c r="Z587" s="34"/>
      <c r="AA587" s="34"/>
      <c r="AB587" s="34"/>
      <c r="AC587" s="34"/>
      <c r="AD587" s="34"/>
      <c r="AE587" s="34"/>
      <c r="AT587" s="17" t="s">
        <v>158</v>
      </c>
      <c r="AU587" s="17" t="s">
        <v>87</v>
      </c>
    </row>
    <row r="588" spans="1:65" s="2" customFormat="1" ht="19.5">
      <c r="A588" s="34"/>
      <c r="B588" s="35"/>
      <c r="C588" s="36"/>
      <c r="D588" s="217" t="s">
        <v>241</v>
      </c>
      <c r="E588" s="36"/>
      <c r="F588" s="253" t="s">
        <v>502</v>
      </c>
      <c r="G588" s="36"/>
      <c r="H588" s="36"/>
      <c r="I588" s="116"/>
      <c r="J588" s="36"/>
      <c r="K588" s="36"/>
      <c r="L588" s="39"/>
      <c r="M588" s="219"/>
      <c r="N588" s="220"/>
      <c r="O588" s="71"/>
      <c r="P588" s="71"/>
      <c r="Q588" s="71"/>
      <c r="R588" s="71"/>
      <c r="S588" s="71"/>
      <c r="T588" s="72"/>
      <c r="U588" s="34"/>
      <c r="V588" s="34"/>
      <c r="W588" s="34"/>
      <c r="X588" s="34"/>
      <c r="Y588" s="34"/>
      <c r="Z588" s="34"/>
      <c r="AA588" s="34"/>
      <c r="AB588" s="34"/>
      <c r="AC588" s="34"/>
      <c r="AD588" s="34"/>
      <c r="AE588" s="34"/>
      <c r="AT588" s="17" t="s">
        <v>241</v>
      </c>
      <c r="AU588" s="17" t="s">
        <v>87</v>
      </c>
    </row>
    <row r="589" spans="1:65" s="14" customFormat="1">
      <c r="B589" s="231"/>
      <c r="C589" s="232"/>
      <c r="D589" s="217" t="s">
        <v>159</v>
      </c>
      <c r="E589" s="233" t="s">
        <v>1</v>
      </c>
      <c r="F589" s="234" t="s">
        <v>104</v>
      </c>
      <c r="G589" s="232"/>
      <c r="H589" s="235">
        <v>2</v>
      </c>
      <c r="I589" s="236"/>
      <c r="J589" s="232"/>
      <c r="K589" s="232"/>
      <c r="L589" s="237"/>
      <c r="M589" s="238"/>
      <c r="N589" s="239"/>
      <c r="O589" s="239"/>
      <c r="P589" s="239"/>
      <c r="Q589" s="239"/>
      <c r="R589" s="239"/>
      <c r="S589" s="239"/>
      <c r="T589" s="240"/>
      <c r="AT589" s="241" t="s">
        <v>159</v>
      </c>
      <c r="AU589" s="241" t="s">
        <v>87</v>
      </c>
      <c r="AV589" s="14" t="s">
        <v>87</v>
      </c>
      <c r="AW589" s="14" t="s">
        <v>33</v>
      </c>
      <c r="AX589" s="14" t="s">
        <v>85</v>
      </c>
      <c r="AY589" s="241" t="s">
        <v>149</v>
      </c>
    </row>
    <row r="590" spans="1:65" s="2" customFormat="1" ht="21.75" customHeight="1">
      <c r="A590" s="34"/>
      <c r="B590" s="35"/>
      <c r="C590" s="204" t="s">
        <v>354</v>
      </c>
      <c r="D590" s="204" t="s">
        <v>151</v>
      </c>
      <c r="E590" s="205" t="s">
        <v>503</v>
      </c>
      <c r="F590" s="206" t="s">
        <v>504</v>
      </c>
      <c r="G590" s="207" t="s">
        <v>258</v>
      </c>
      <c r="H590" s="208">
        <v>1</v>
      </c>
      <c r="I590" s="209"/>
      <c r="J590" s="210">
        <f>ROUND(I590*H590,2)</f>
        <v>0</v>
      </c>
      <c r="K590" s="206" t="s">
        <v>155</v>
      </c>
      <c r="L590" s="39"/>
      <c r="M590" s="211" t="s">
        <v>1</v>
      </c>
      <c r="N590" s="212" t="s">
        <v>42</v>
      </c>
      <c r="O590" s="71"/>
      <c r="P590" s="213">
        <f>O590*H590</f>
        <v>0</v>
      </c>
      <c r="Q590" s="213">
        <v>0</v>
      </c>
      <c r="R590" s="213">
        <f>Q590*H590</f>
        <v>0</v>
      </c>
      <c r="S590" s="213">
        <v>0</v>
      </c>
      <c r="T590" s="214">
        <f>S590*H590</f>
        <v>0</v>
      </c>
      <c r="U590" s="34"/>
      <c r="V590" s="34"/>
      <c r="W590" s="34"/>
      <c r="X590" s="34"/>
      <c r="Y590" s="34"/>
      <c r="Z590" s="34"/>
      <c r="AA590" s="34"/>
      <c r="AB590" s="34"/>
      <c r="AC590" s="34"/>
      <c r="AD590" s="34"/>
      <c r="AE590" s="34"/>
      <c r="AR590" s="215" t="s">
        <v>156</v>
      </c>
      <c r="AT590" s="215" t="s">
        <v>151</v>
      </c>
      <c r="AU590" s="215" t="s">
        <v>87</v>
      </c>
      <c r="AY590" s="17" t="s">
        <v>149</v>
      </c>
      <c r="BE590" s="216">
        <f>IF(N590="základní",J590,0)</f>
        <v>0</v>
      </c>
      <c r="BF590" s="216">
        <f>IF(N590="snížená",J590,0)</f>
        <v>0</v>
      </c>
      <c r="BG590" s="216">
        <f>IF(N590="zákl. přenesená",J590,0)</f>
        <v>0</v>
      </c>
      <c r="BH590" s="216">
        <f>IF(N590="sníž. přenesená",J590,0)</f>
        <v>0</v>
      </c>
      <c r="BI590" s="216">
        <f>IF(N590="nulová",J590,0)</f>
        <v>0</v>
      </c>
      <c r="BJ590" s="17" t="s">
        <v>85</v>
      </c>
      <c r="BK590" s="216">
        <f>ROUND(I590*H590,2)</f>
        <v>0</v>
      </c>
      <c r="BL590" s="17" t="s">
        <v>156</v>
      </c>
      <c r="BM590" s="215" t="s">
        <v>505</v>
      </c>
    </row>
    <row r="591" spans="1:65" s="2" customFormat="1" ht="29.25">
      <c r="A591" s="34"/>
      <c r="B591" s="35"/>
      <c r="C591" s="36"/>
      <c r="D591" s="217" t="s">
        <v>158</v>
      </c>
      <c r="E591" s="36"/>
      <c r="F591" s="218" t="s">
        <v>506</v>
      </c>
      <c r="G591" s="36"/>
      <c r="H591" s="36"/>
      <c r="I591" s="116"/>
      <c r="J591" s="36"/>
      <c r="K591" s="36"/>
      <c r="L591" s="39"/>
      <c r="M591" s="219"/>
      <c r="N591" s="220"/>
      <c r="O591" s="71"/>
      <c r="P591" s="71"/>
      <c r="Q591" s="71"/>
      <c r="R591" s="71"/>
      <c r="S591" s="71"/>
      <c r="T591" s="72"/>
      <c r="U591" s="34"/>
      <c r="V591" s="34"/>
      <c r="W591" s="34"/>
      <c r="X591" s="34"/>
      <c r="Y591" s="34"/>
      <c r="Z591" s="34"/>
      <c r="AA591" s="34"/>
      <c r="AB591" s="34"/>
      <c r="AC591" s="34"/>
      <c r="AD591" s="34"/>
      <c r="AE591" s="34"/>
      <c r="AT591" s="17" t="s">
        <v>158</v>
      </c>
      <c r="AU591" s="17" t="s">
        <v>87</v>
      </c>
    </row>
    <row r="592" spans="1:65" s="2" customFormat="1" ht="19.5">
      <c r="A592" s="34"/>
      <c r="B592" s="35"/>
      <c r="C592" s="36"/>
      <c r="D592" s="217" t="s">
        <v>241</v>
      </c>
      <c r="E592" s="36"/>
      <c r="F592" s="253" t="s">
        <v>507</v>
      </c>
      <c r="G592" s="36"/>
      <c r="H592" s="36"/>
      <c r="I592" s="116"/>
      <c r="J592" s="36"/>
      <c r="K592" s="36"/>
      <c r="L592" s="39"/>
      <c r="M592" s="219"/>
      <c r="N592" s="220"/>
      <c r="O592" s="71"/>
      <c r="P592" s="71"/>
      <c r="Q592" s="71"/>
      <c r="R592" s="71"/>
      <c r="S592" s="71"/>
      <c r="T592" s="72"/>
      <c r="U592" s="34"/>
      <c r="V592" s="34"/>
      <c r="W592" s="34"/>
      <c r="X592" s="34"/>
      <c r="Y592" s="34"/>
      <c r="Z592" s="34"/>
      <c r="AA592" s="34"/>
      <c r="AB592" s="34"/>
      <c r="AC592" s="34"/>
      <c r="AD592" s="34"/>
      <c r="AE592" s="34"/>
      <c r="AT592" s="17" t="s">
        <v>241</v>
      </c>
      <c r="AU592" s="17" t="s">
        <v>87</v>
      </c>
    </row>
    <row r="593" spans="1:65" s="13" customFormat="1">
      <c r="B593" s="221"/>
      <c r="C593" s="222"/>
      <c r="D593" s="217" t="s">
        <v>159</v>
      </c>
      <c r="E593" s="223" t="s">
        <v>1</v>
      </c>
      <c r="F593" s="224" t="s">
        <v>283</v>
      </c>
      <c r="G593" s="222"/>
      <c r="H593" s="223" t="s">
        <v>1</v>
      </c>
      <c r="I593" s="225"/>
      <c r="J593" s="222"/>
      <c r="K593" s="222"/>
      <c r="L593" s="226"/>
      <c r="M593" s="227"/>
      <c r="N593" s="228"/>
      <c r="O593" s="228"/>
      <c r="P593" s="228"/>
      <c r="Q593" s="228"/>
      <c r="R593" s="228"/>
      <c r="S593" s="228"/>
      <c r="T593" s="229"/>
      <c r="AT593" s="230" t="s">
        <v>159</v>
      </c>
      <c r="AU593" s="230" t="s">
        <v>87</v>
      </c>
      <c r="AV593" s="13" t="s">
        <v>85</v>
      </c>
      <c r="AW593" s="13" t="s">
        <v>33</v>
      </c>
      <c r="AX593" s="13" t="s">
        <v>77</v>
      </c>
      <c r="AY593" s="230" t="s">
        <v>149</v>
      </c>
    </row>
    <row r="594" spans="1:65" s="14" customFormat="1">
      <c r="B594" s="231"/>
      <c r="C594" s="232"/>
      <c r="D594" s="217" t="s">
        <v>159</v>
      </c>
      <c r="E594" s="233" t="s">
        <v>1</v>
      </c>
      <c r="F594" s="234" t="s">
        <v>85</v>
      </c>
      <c r="G594" s="232"/>
      <c r="H594" s="235">
        <v>1</v>
      </c>
      <c r="I594" s="236"/>
      <c r="J594" s="232"/>
      <c r="K594" s="232"/>
      <c r="L594" s="237"/>
      <c r="M594" s="238"/>
      <c r="N594" s="239"/>
      <c r="O594" s="239"/>
      <c r="P594" s="239"/>
      <c r="Q594" s="239"/>
      <c r="R594" s="239"/>
      <c r="S594" s="239"/>
      <c r="T594" s="240"/>
      <c r="AT594" s="241" t="s">
        <v>159</v>
      </c>
      <c r="AU594" s="241" t="s">
        <v>87</v>
      </c>
      <c r="AV594" s="14" t="s">
        <v>87</v>
      </c>
      <c r="AW594" s="14" t="s">
        <v>33</v>
      </c>
      <c r="AX594" s="14" t="s">
        <v>85</v>
      </c>
      <c r="AY594" s="241" t="s">
        <v>149</v>
      </c>
    </row>
    <row r="595" spans="1:65" s="2" customFormat="1" ht="21.75" customHeight="1">
      <c r="A595" s="34"/>
      <c r="B595" s="35"/>
      <c r="C595" s="204" t="s">
        <v>508</v>
      </c>
      <c r="D595" s="204" t="s">
        <v>151</v>
      </c>
      <c r="E595" s="205" t="s">
        <v>509</v>
      </c>
      <c r="F595" s="206" t="s">
        <v>510</v>
      </c>
      <c r="G595" s="207" t="s">
        <v>258</v>
      </c>
      <c r="H595" s="208">
        <v>1</v>
      </c>
      <c r="I595" s="209"/>
      <c r="J595" s="210">
        <f>ROUND(I595*H595,2)</f>
        <v>0</v>
      </c>
      <c r="K595" s="206" t="s">
        <v>155</v>
      </c>
      <c r="L595" s="39"/>
      <c r="M595" s="211" t="s">
        <v>1</v>
      </c>
      <c r="N595" s="212" t="s">
        <v>42</v>
      </c>
      <c r="O595" s="71"/>
      <c r="P595" s="213">
        <f>O595*H595</f>
        <v>0</v>
      </c>
      <c r="Q595" s="213">
        <v>0</v>
      </c>
      <c r="R595" s="213">
        <f>Q595*H595</f>
        <v>0</v>
      </c>
      <c r="S595" s="213">
        <v>0</v>
      </c>
      <c r="T595" s="214">
        <f>S595*H595</f>
        <v>0</v>
      </c>
      <c r="U595" s="34"/>
      <c r="V595" s="34"/>
      <c r="W595" s="34"/>
      <c r="X595" s="34"/>
      <c r="Y595" s="34"/>
      <c r="Z595" s="34"/>
      <c r="AA595" s="34"/>
      <c r="AB595" s="34"/>
      <c r="AC595" s="34"/>
      <c r="AD595" s="34"/>
      <c r="AE595" s="34"/>
      <c r="AR595" s="215" t="s">
        <v>156</v>
      </c>
      <c r="AT595" s="215" t="s">
        <v>151</v>
      </c>
      <c r="AU595" s="215" t="s">
        <v>87</v>
      </c>
      <c r="AY595" s="17" t="s">
        <v>149</v>
      </c>
      <c r="BE595" s="216">
        <f>IF(N595="základní",J595,0)</f>
        <v>0</v>
      </c>
      <c r="BF595" s="216">
        <f>IF(N595="snížená",J595,0)</f>
        <v>0</v>
      </c>
      <c r="BG595" s="216">
        <f>IF(N595="zákl. přenesená",J595,0)</f>
        <v>0</v>
      </c>
      <c r="BH595" s="216">
        <f>IF(N595="sníž. přenesená",J595,0)</f>
        <v>0</v>
      </c>
      <c r="BI595" s="216">
        <f>IF(N595="nulová",J595,0)</f>
        <v>0</v>
      </c>
      <c r="BJ595" s="17" t="s">
        <v>85</v>
      </c>
      <c r="BK595" s="216">
        <f>ROUND(I595*H595,2)</f>
        <v>0</v>
      </c>
      <c r="BL595" s="17" t="s">
        <v>156</v>
      </c>
      <c r="BM595" s="215" t="s">
        <v>511</v>
      </c>
    </row>
    <row r="596" spans="1:65" s="2" customFormat="1" ht="29.25">
      <c r="A596" s="34"/>
      <c r="B596" s="35"/>
      <c r="C596" s="36"/>
      <c r="D596" s="217" t="s">
        <v>158</v>
      </c>
      <c r="E596" s="36"/>
      <c r="F596" s="218" t="s">
        <v>512</v>
      </c>
      <c r="G596" s="36"/>
      <c r="H596" s="36"/>
      <c r="I596" s="116"/>
      <c r="J596" s="36"/>
      <c r="K596" s="36"/>
      <c r="L596" s="39"/>
      <c r="M596" s="219"/>
      <c r="N596" s="220"/>
      <c r="O596" s="71"/>
      <c r="P596" s="71"/>
      <c r="Q596" s="71"/>
      <c r="R596" s="71"/>
      <c r="S596" s="71"/>
      <c r="T596" s="72"/>
      <c r="U596" s="34"/>
      <c r="V596" s="34"/>
      <c r="W596" s="34"/>
      <c r="X596" s="34"/>
      <c r="Y596" s="34"/>
      <c r="Z596" s="34"/>
      <c r="AA596" s="34"/>
      <c r="AB596" s="34"/>
      <c r="AC596" s="34"/>
      <c r="AD596" s="34"/>
      <c r="AE596" s="34"/>
      <c r="AT596" s="17" t="s">
        <v>158</v>
      </c>
      <c r="AU596" s="17" t="s">
        <v>87</v>
      </c>
    </row>
    <row r="597" spans="1:65" s="2" customFormat="1" ht="19.5">
      <c r="A597" s="34"/>
      <c r="B597" s="35"/>
      <c r="C597" s="36"/>
      <c r="D597" s="217" t="s">
        <v>241</v>
      </c>
      <c r="E597" s="36"/>
      <c r="F597" s="253" t="s">
        <v>507</v>
      </c>
      <c r="G597" s="36"/>
      <c r="H597" s="36"/>
      <c r="I597" s="116"/>
      <c r="J597" s="36"/>
      <c r="K597" s="36"/>
      <c r="L597" s="39"/>
      <c r="M597" s="219"/>
      <c r="N597" s="220"/>
      <c r="O597" s="71"/>
      <c r="P597" s="71"/>
      <c r="Q597" s="71"/>
      <c r="R597" s="71"/>
      <c r="S597" s="71"/>
      <c r="T597" s="72"/>
      <c r="U597" s="34"/>
      <c r="V597" s="34"/>
      <c r="W597" s="34"/>
      <c r="X597" s="34"/>
      <c r="Y597" s="34"/>
      <c r="Z597" s="34"/>
      <c r="AA597" s="34"/>
      <c r="AB597" s="34"/>
      <c r="AC597" s="34"/>
      <c r="AD597" s="34"/>
      <c r="AE597" s="34"/>
      <c r="AT597" s="17" t="s">
        <v>241</v>
      </c>
      <c r="AU597" s="17" t="s">
        <v>87</v>
      </c>
    </row>
    <row r="598" spans="1:65" s="13" customFormat="1">
      <c r="B598" s="221"/>
      <c r="C598" s="222"/>
      <c r="D598" s="217" t="s">
        <v>159</v>
      </c>
      <c r="E598" s="223" t="s">
        <v>1</v>
      </c>
      <c r="F598" s="224" t="s">
        <v>160</v>
      </c>
      <c r="G598" s="222"/>
      <c r="H598" s="223" t="s">
        <v>1</v>
      </c>
      <c r="I598" s="225"/>
      <c r="J598" s="222"/>
      <c r="K598" s="222"/>
      <c r="L598" s="226"/>
      <c r="M598" s="227"/>
      <c r="N598" s="228"/>
      <c r="O598" s="228"/>
      <c r="P598" s="228"/>
      <c r="Q598" s="228"/>
      <c r="R598" s="228"/>
      <c r="S598" s="228"/>
      <c r="T598" s="229"/>
      <c r="AT598" s="230" t="s">
        <v>159</v>
      </c>
      <c r="AU598" s="230" t="s">
        <v>87</v>
      </c>
      <c r="AV598" s="13" t="s">
        <v>85</v>
      </c>
      <c r="AW598" s="13" t="s">
        <v>33</v>
      </c>
      <c r="AX598" s="13" t="s">
        <v>77</v>
      </c>
      <c r="AY598" s="230" t="s">
        <v>149</v>
      </c>
    </row>
    <row r="599" spans="1:65" s="14" customFormat="1">
      <c r="B599" s="231"/>
      <c r="C599" s="232"/>
      <c r="D599" s="217" t="s">
        <v>159</v>
      </c>
      <c r="E599" s="233" t="s">
        <v>1</v>
      </c>
      <c r="F599" s="234" t="s">
        <v>85</v>
      </c>
      <c r="G599" s="232"/>
      <c r="H599" s="235">
        <v>1</v>
      </c>
      <c r="I599" s="236"/>
      <c r="J599" s="232"/>
      <c r="K599" s="232"/>
      <c r="L599" s="237"/>
      <c r="M599" s="238"/>
      <c r="N599" s="239"/>
      <c r="O599" s="239"/>
      <c r="P599" s="239"/>
      <c r="Q599" s="239"/>
      <c r="R599" s="239"/>
      <c r="S599" s="239"/>
      <c r="T599" s="240"/>
      <c r="AT599" s="241" t="s">
        <v>159</v>
      </c>
      <c r="AU599" s="241" t="s">
        <v>87</v>
      </c>
      <c r="AV599" s="14" t="s">
        <v>87</v>
      </c>
      <c r="AW599" s="14" t="s">
        <v>33</v>
      </c>
      <c r="AX599" s="14" t="s">
        <v>85</v>
      </c>
      <c r="AY599" s="241" t="s">
        <v>149</v>
      </c>
    </row>
    <row r="600" spans="1:65" s="2" customFormat="1" ht="21.75" customHeight="1">
      <c r="A600" s="34"/>
      <c r="B600" s="35"/>
      <c r="C600" s="204" t="s">
        <v>513</v>
      </c>
      <c r="D600" s="204" t="s">
        <v>151</v>
      </c>
      <c r="E600" s="205" t="s">
        <v>514</v>
      </c>
      <c r="F600" s="206" t="s">
        <v>515</v>
      </c>
      <c r="G600" s="207" t="s">
        <v>258</v>
      </c>
      <c r="H600" s="208">
        <v>2</v>
      </c>
      <c r="I600" s="209"/>
      <c r="J600" s="210">
        <f>ROUND(I600*H600,2)</f>
        <v>0</v>
      </c>
      <c r="K600" s="206" t="s">
        <v>155</v>
      </c>
      <c r="L600" s="39"/>
      <c r="M600" s="211" t="s">
        <v>1</v>
      </c>
      <c r="N600" s="212" t="s">
        <v>42</v>
      </c>
      <c r="O600" s="71"/>
      <c r="P600" s="213">
        <f>O600*H600</f>
        <v>0</v>
      </c>
      <c r="Q600" s="213">
        <v>0</v>
      </c>
      <c r="R600" s="213">
        <f>Q600*H600</f>
        <v>0</v>
      </c>
      <c r="S600" s="213">
        <v>0</v>
      </c>
      <c r="T600" s="214">
        <f>S600*H600</f>
        <v>0</v>
      </c>
      <c r="U600" s="34"/>
      <c r="V600" s="34"/>
      <c r="W600" s="34"/>
      <c r="X600" s="34"/>
      <c r="Y600" s="34"/>
      <c r="Z600" s="34"/>
      <c r="AA600" s="34"/>
      <c r="AB600" s="34"/>
      <c r="AC600" s="34"/>
      <c r="AD600" s="34"/>
      <c r="AE600" s="34"/>
      <c r="AR600" s="215" t="s">
        <v>156</v>
      </c>
      <c r="AT600" s="215" t="s">
        <v>151</v>
      </c>
      <c r="AU600" s="215" t="s">
        <v>87</v>
      </c>
      <c r="AY600" s="17" t="s">
        <v>149</v>
      </c>
      <c r="BE600" s="216">
        <f>IF(N600="základní",J600,0)</f>
        <v>0</v>
      </c>
      <c r="BF600" s="216">
        <f>IF(N600="snížená",J600,0)</f>
        <v>0</v>
      </c>
      <c r="BG600" s="216">
        <f>IF(N600="zákl. přenesená",J600,0)</f>
        <v>0</v>
      </c>
      <c r="BH600" s="216">
        <f>IF(N600="sníž. přenesená",J600,0)</f>
        <v>0</v>
      </c>
      <c r="BI600" s="216">
        <f>IF(N600="nulová",J600,0)</f>
        <v>0</v>
      </c>
      <c r="BJ600" s="17" t="s">
        <v>85</v>
      </c>
      <c r="BK600" s="216">
        <f>ROUND(I600*H600,2)</f>
        <v>0</v>
      </c>
      <c r="BL600" s="17" t="s">
        <v>156</v>
      </c>
      <c r="BM600" s="215" t="s">
        <v>516</v>
      </c>
    </row>
    <row r="601" spans="1:65" s="2" customFormat="1" ht="48.75">
      <c r="A601" s="34"/>
      <c r="B601" s="35"/>
      <c r="C601" s="36"/>
      <c r="D601" s="217" t="s">
        <v>158</v>
      </c>
      <c r="E601" s="36"/>
      <c r="F601" s="218" t="s">
        <v>517</v>
      </c>
      <c r="G601" s="36"/>
      <c r="H601" s="36"/>
      <c r="I601" s="116"/>
      <c r="J601" s="36"/>
      <c r="K601" s="36"/>
      <c r="L601" s="39"/>
      <c r="M601" s="219"/>
      <c r="N601" s="220"/>
      <c r="O601" s="71"/>
      <c r="P601" s="71"/>
      <c r="Q601" s="71"/>
      <c r="R601" s="71"/>
      <c r="S601" s="71"/>
      <c r="T601" s="72"/>
      <c r="U601" s="34"/>
      <c r="V601" s="34"/>
      <c r="W601" s="34"/>
      <c r="X601" s="34"/>
      <c r="Y601" s="34"/>
      <c r="Z601" s="34"/>
      <c r="AA601" s="34"/>
      <c r="AB601" s="34"/>
      <c r="AC601" s="34"/>
      <c r="AD601" s="34"/>
      <c r="AE601" s="34"/>
      <c r="AT601" s="17" t="s">
        <v>158</v>
      </c>
      <c r="AU601" s="17" t="s">
        <v>87</v>
      </c>
    </row>
    <row r="602" spans="1:65" s="13" customFormat="1">
      <c r="B602" s="221"/>
      <c r="C602" s="222"/>
      <c r="D602" s="217" t="s">
        <v>159</v>
      </c>
      <c r="E602" s="223" t="s">
        <v>1</v>
      </c>
      <c r="F602" s="224" t="s">
        <v>160</v>
      </c>
      <c r="G602" s="222"/>
      <c r="H602" s="223" t="s">
        <v>1</v>
      </c>
      <c r="I602" s="225"/>
      <c r="J602" s="222"/>
      <c r="K602" s="222"/>
      <c r="L602" s="226"/>
      <c r="M602" s="227"/>
      <c r="N602" s="228"/>
      <c r="O602" s="228"/>
      <c r="P602" s="228"/>
      <c r="Q602" s="228"/>
      <c r="R602" s="228"/>
      <c r="S602" s="228"/>
      <c r="T602" s="229"/>
      <c r="AT602" s="230" t="s">
        <v>159</v>
      </c>
      <c r="AU602" s="230" t="s">
        <v>87</v>
      </c>
      <c r="AV602" s="13" t="s">
        <v>85</v>
      </c>
      <c r="AW602" s="13" t="s">
        <v>33</v>
      </c>
      <c r="AX602" s="13" t="s">
        <v>77</v>
      </c>
      <c r="AY602" s="230" t="s">
        <v>149</v>
      </c>
    </row>
    <row r="603" spans="1:65" s="14" customFormat="1">
      <c r="B603" s="231"/>
      <c r="C603" s="232"/>
      <c r="D603" s="217" t="s">
        <v>159</v>
      </c>
      <c r="E603" s="233" t="s">
        <v>1</v>
      </c>
      <c r="F603" s="234" t="s">
        <v>85</v>
      </c>
      <c r="G603" s="232"/>
      <c r="H603" s="235">
        <v>1</v>
      </c>
      <c r="I603" s="236"/>
      <c r="J603" s="232"/>
      <c r="K603" s="232"/>
      <c r="L603" s="237"/>
      <c r="M603" s="238"/>
      <c r="N603" s="239"/>
      <c r="O603" s="239"/>
      <c r="P603" s="239"/>
      <c r="Q603" s="239"/>
      <c r="R603" s="239"/>
      <c r="S603" s="239"/>
      <c r="T603" s="240"/>
      <c r="AT603" s="241" t="s">
        <v>159</v>
      </c>
      <c r="AU603" s="241" t="s">
        <v>87</v>
      </c>
      <c r="AV603" s="14" t="s">
        <v>87</v>
      </c>
      <c r="AW603" s="14" t="s">
        <v>33</v>
      </c>
      <c r="AX603" s="14" t="s">
        <v>77</v>
      </c>
      <c r="AY603" s="241" t="s">
        <v>149</v>
      </c>
    </row>
    <row r="604" spans="1:65" s="13" customFormat="1">
      <c r="B604" s="221"/>
      <c r="C604" s="222"/>
      <c r="D604" s="217" t="s">
        <v>159</v>
      </c>
      <c r="E604" s="223" t="s">
        <v>1</v>
      </c>
      <c r="F604" s="224" t="s">
        <v>283</v>
      </c>
      <c r="G604" s="222"/>
      <c r="H604" s="223" t="s">
        <v>1</v>
      </c>
      <c r="I604" s="225"/>
      <c r="J604" s="222"/>
      <c r="K604" s="222"/>
      <c r="L604" s="226"/>
      <c r="M604" s="227"/>
      <c r="N604" s="228"/>
      <c r="O604" s="228"/>
      <c r="P604" s="228"/>
      <c r="Q604" s="228"/>
      <c r="R604" s="228"/>
      <c r="S604" s="228"/>
      <c r="T604" s="229"/>
      <c r="AT604" s="230" t="s">
        <v>159</v>
      </c>
      <c r="AU604" s="230" t="s">
        <v>87</v>
      </c>
      <c r="AV604" s="13" t="s">
        <v>85</v>
      </c>
      <c r="AW604" s="13" t="s">
        <v>33</v>
      </c>
      <c r="AX604" s="13" t="s">
        <v>77</v>
      </c>
      <c r="AY604" s="230" t="s">
        <v>149</v>
      </c>
    </row>
    <row r="605" spans="1:65" s="14" customFormat="1">
      <c r="B605" s="231"/>
      <c r="C605" s="232"/>
      <c r="D605" s="217" t="s">
        <v>159</v>
      </c>
      <c r="E605" s="233" t="s">
        <v>1</v>
      </c>
      <c r="F605" s="234" t="s">
        <v>85</v>
      </c>
      <c r="G605" s="232"/>
      <c r="H605" s="235">
        <v>1</v>
      </c>
      <c r="I605" s="236"/>
      <c r="J605" s="232"/>
      <c r="K605" s="232"/>
      <c r="L605" s="237"/>
      <c r="M605" s="238"/>
      <c r="N605" s="239"/>
      <c r="O605" s="239"/>
      <c r="P605" s="239"/>
      <c r="Q605" s="239"/>
      <c r="R605" s="239"/>
      <c r="S605" s="239"/>
      <c r="T605" s="240"/>
      <c r="AT605" s="241" t="s">
        <v>159</v>
      </c>
      <c r="AU605" s="241" t="s">
        <v>87</v>
      </c>
      <c r="AV605" s="14" t="s">
        <v>87</v>
      </c>
      <c r="AW605" s="14" t="s">
        <v>33</v>
      </c>
      <c r="AX605" s="14" t="s">
        <v>77</v>
      </c>
      <c r="AY605" s="241" t="s">
        <v>149</v>
      </c>
    </row>
    <row r="606" spans="1:65" s="15" customFormat="1">
      <c r="B606" s="242"/>
      <c r="C606" s="243"/>
      <c r="D606" s="217" t="s">
        <v>159</v>
      </c>
      <c r="E606" s="244" t="s">
        <v>104</v>
      </c>
      <c r="F606" s="245" t="s">
        <v>215</v>
      </c>
      <c r="G606" s="243"/>
      <c r="H606" s="246">
        <v>2</v>
      </c>
      <c r="I606" s="247"/>
      <c r="J606" s="243"/>
      <c r="K606" s="243"/>
      <c r="L606" s="248"/>
      <c r="M606" s="249"/>
      <c r="N606" s="250"/>
      <c r="O606" s="250"/>
      <c r="P606" s="250"/>
      <c r="Q606" s="250"/>
      <c r="R606" s="250"/>
      <c r="S606" s="250"/>
      <c r="T606" s="251"/>
      <c r="AT606" s="252" t="s">
        <v>159</v>
      </c>
      <c r="AU606" s="252" t="s">
        <v>87</v>
      </c>
      <c r="AV606" s="15" t="s">
        <v>156</v>
      </c>
      <c r="AW606" s="15" t="s">
        <v>33</v>
      </c>
      <c r="AX606" s="15" t="s">
        <v>85</v>
      </c>
      <c r="AY606" s="252" t="s">
        <v>149</v>
      </c>
    </row>
    <row r="607" spans="1:65" s="2" customFormat="1" ht="21.75" customHeight="1">
      <c r="A607" s="34"/>
      <c r="B607" s="35"/>
      <c r="C607" s="204" t="s">
        <v>518</v>
      </c>
      <c r="D607" s="204" t="s">
        <v>151</v>
      </c>
      <c r="E607" s="205" t="s">
        <v>519</v>
      </c>
      <c r="F607" s="206" t="s">
        <v>520</v>
      </c>
      <c r="G607" s="207" t="s">
        <v>258</v>
      </c>
      <c r="H607" s="208">
        <v>6</v>
      </c>
      <c r="I607" s="209"/>
      <c r="J607" s="210">
        <f>ROUND(I607*H607,2)</f>
        <v>0</v>
      </c>
      <c r="K607" s="206" t="s">
        <v>155</v>
      </c>
      <c r="L607" s="39"/>
      <c r="M607" s="211" t="s">
        <v>1</v>
      </c>
      <c r="N607" s="212" t="s">
        <v>42</v>
      </c>
      <c r="O607" s="71"/>
      <c r="P607" s="213">
        <f>O607*H607</f>
        <v>0</v>
      </c>
      <c r="Q607" s="213">
        <v>0</v>
      </c>
      <c r="R607" s="213">
        <f>Q607*H607</f>
        <v>0</v>
      </c>
      <c r="S607" s="213">
        <v>0</v>
      </c>
      <c r="T607" s="214">
        <f>S607*H607</f>
        <v>0</v>
      </c>
      <c r="U607" s="34"/>
      <c r="V607" s="34"/>
      <c r="W607" s="34"/>
      <c r="X607" s="34"/>
      <c r="Y607" s="34"/>
      <c r="Z607" s="34"/>
      <c r="AA607" s="34"/>
      <c r="AB607" s="34"/>
      <c r="AC607" s="34"/>
      <c r="AD607" s="34"/>
      <c r="AE607" s="34"/>
      <c r="AR607" s="215" t="s">
        <v>156</v>
      </c>
      <c r="AT607" s="215" t="s">
        <v>151</v>
      </c>
      <c r="AU607" s="215" t="s">
        <v>87</v>
      </c>
      <c r="AY607" s="17" t="s">
        <v>149</v>
      </c>
      <c r="BE607" s="216">
        <f>IF(N607="základní",J607,0)</f>
        <v>0</v>
      </c>
      <c r="BF607" s="216">
        <f>IF(N607="snížená",J607,0)</f>
        <v>0</v>
      </c>
      <c r="BG607" s="216">
        <f>IF(N607="zákl. přenesená",J607,0)</f>
        <v>0</v>
      </c>
      <c r="BH607" s="216">
        <f>IF(N607="sníž. přenesená",J607,0)</f>
        <v>0</v>
      </c>
      <c r="BI607" s="216">
        <f>IF(N607="nulová",J607,0)</f>
        <v>0</v>
      </c>
      <c r="BJ607" s="17" t="s">
        <v>85</v>
      </c>
      <c r="BK607" s="216">
        <f>ROUND(I607*H607,2)</f>
        <v>0</v>
      </c>
      <c r="BL607" s="17" t="s">
        <v>156</v>
      </c>
      <c r="BM607" s="215" t="s">
        <v>521</v>
      </c>
    </row>
    <row r="608" spans="1:65" s="2" customFormat="1" ht="58.5">
      <c r="A608" s="34"/>
      <c r="B608" s="35"/>
      <c r="C608" s="36"/>
      <c r="D608" s="217" t="s">
        <v>158</v>
      </c>
      <c r="E608" s="36"/>
      <c r="F608" s="218" t="s">
        <v>522</v>
      </c>
      <c r="G608" s="36"/>
      <c r="H608" s="36"/>
      <c r="I608" s="116"/>
      <c r="J608" s="36"/>
      <c r="K608" s="36"/>
      <c r="L608" s="39"/>
      <c r="M608" s="219"/>
      <c r="N608" s="220"/>
      <c r="O608" s="71"/>
      <c r="P608" s="71"/>
      <c r="Q608" s="71"/>
      <c r="R608" s="71"/>
      <c r="S608" s="71"/>
      <c r="T608" s="72"/>
      <c r="U608" s="34"/>
      <c r="V608" s="34"/>
      <c r="W608" s="34"/>
      <c r="X608" s="34"/>
      <c r="Y608" s="34"/>
      <c r="Z608" s="34"/>
      <c r="AA608" s="34"/>
      <c r="AB608" s="34"/>
      <c r="AC608" s="34"/>
      <c r="AD608" s="34"/>
      <c r="AE608" s="34"/>
      <c r="AT608" s="17" t="s">
        <v>158</v>
      </c>
      <c r="AU608" s="17" t="s">
        <v>87</v>
      </c>
    </row>
    <row r="609" spans="1:65" s="13" customFormat="1">
      <c r="B609" s="221"/>
      <c r="C609" s="222"/>
      <c r="D609" s="217" t="s">
        <v>159</v>
      </c>
      <c r="E609" s="223" t="s">
        <v>1</v>
      </c>
      <c r="F609" s="224" t="s">
        <v>232</v>
      </c>
      <c r="G609" s="222"/>
      <c r="H609" s="223" t="s">
        <v>1</v>
      </c>
      <c r="I609" s="225"/>
      <c r="J609" s="222"/>
      <c r="K609" s="222"/>
      <c r="L609" s="226"/>
      <c r="M609" s="227"/>
      <c r="N609" s="228"/>
      <c r="O609" s="228"/>
      <c r="P609" s="228"/>
      <c r="Q609" s="228"/>
      <c r="R609" s="228"/>
      <c r="S609" s="228"/>
      <c r="T609" s="229"/>
      <c r="AT609" s="230" t="s">
        <v>159</v>
      </c>
      <c r="AU609" s="230" t="s">
        <v>87</v>
      </c>
      <c r="AV609" s="13" t="s">
        <v>85</v>
      </c>
      <c r="AW609" s="13" t="s">
        <v>33</v>
      </c>
      <c r="AX609" s="13" t="s">
        <v>77</v>
      </c>
      <c r="AY609" s="230" t="s">
        <v>149</v>
      </c>
    </row>
    <row r="610" spans="1:65" s="14" customFormat="1">
      <c r="B610" s="231"/>
      <c r="C610" s="232"/>
      <c r="D610" s="217" t="s">
        <v>159</v>
      </c>
      <c r="E610" s="233" t="s">
        <v>1</v>
      </c>
      <c r="F610" s="234" t="s">
        <v>85</v>
      </c>
      <c r="G610" s="232"/>
      <c r="H610" s="235">
        <v>1</v>
      </c>
      <c r="I610" s="236"/>
      <c r="J610" s="232"/>
      <c r="K610" s="232"/>
      <c r="L610" s="237"/>
      <c r="M610" s="238"/>
      <c r="N610" s="239"/>
      <c r="O610" s="239"/>
      <c r="P610" s="239"/>
      <c r="Q610" s="239"/>
      <c r="R610" s="239"/>
      <c r="S610" s="239"/>
      <c r="T610" s="240"/>
      <c r="AT610" s="241" t="s">
        <v>159</v>
      </c>
      <c r="AU610" s="241" t="s">
        <v>87</v>
      </c>
      <c r="AV610" s="14" t="s">
        <v>87</v>
      </c>
      <c r="AW610" s="14" t="s">
        <v>33</v>
      </c>
      <c r="AX610" s="14" t="s">
        <v>77</v>
      </c>
      <c r="AY610" s="241" t="s">
        <v>149</v>
      </c>
    </row>
    <row r="611" spans="1:65" s="13" customFormat="1">
      <c r="B611" s="221"/>
      <c r="C611" s="222"/>
      <c r="D611" s="217" t="s">
        <v>159</v>
      </c>
      <c r="E611" s="223" t="s">
        <v>1</v>
      </c>
      <c r="F611" s="224" t="s">
        <v>233</v>
      </c>
      <c r="G611" s="222"/>
      <c r="H611" s="223" t="s">
        <v>1</v>
      </c>
      <c r="I611" s="225"/>
      <c r="J611" s="222"/>
      <c r="K611" s="222"/>
      <c r="L611" s="226"/>
      <c r="M611" s="227"/>
      <c r="N611" s="228"/>
      <c r="O611" s="228"/>
      <c r="P611" s="228"/>
      <c r="Q611" s="228"/>
      <c r="R611" s="228"/>
      <c r="S611" s="228"/>
      <c r="T611" s="229"/>
      <c r="AT611" s="230" t="s">
        <v>159</v>
      </c>
      <c r="AU611" s="230" t="s">
        <v>87</v>
      </c>
      <c r="AV611" s="13" t="s">
        <v>85</v>
      </c>
      <c r="AW611" s="13" t="s">
        <v>33</v>
      </c>
      <c r="AX611" s="13" t="s">
        <v>77</v>
      </c>
      <c r="AY611" s="230" t="s">
        <v>149</v>
      </c>
    </row>
    <row r="612" spans="1:65" s="14" customFormat="1">
      <c r="B612" s="231"/>
      <c r="C612" s="232"/>
      <c r="D612" s="217" t="s">
        <v>159</v>
      </c>
      <c r="E612" s="233" t="s">
        <v>1</v>
      </c>
      <c r="F612" s="234" t="s">
        <v>85</v>
      </c>
      <c r="G612" s="232"/>
      <c r="H612" s="235">
        <v>1</v>
      </c>
      <c r="I612" s="236"/>
      <c r="J612" s="232"/>
      <c r="K612" s="232"/>
      <c r="L612" s="237"/>
      <c r="M612" s="238"/>
      <c r="N612" s="239"/>
      <c r="O612" s="239"/>
      <c r="P612" s="239"/>
      <c r="Q612" s="239"/>
      <c r="R612" s="239"/>
      <c r="S612" s="239"/>
      <c r="T612" s="240"/>
      <c r="AT612" s="241" t="s">
        <v>159</v>
      </c>
      <c r="AU612" s="241" t="s">
        <v>87</v>
      </c>
      <c r="AV612" s="14" t="s">
        <v>87</v>
      </c>
      <c r="AW612" s="14" t="s">
        <v>33</v>
      </c>
      <c r="AX612" s="14" t="s">
        <v>77</v>
      </c>
      <c r="AY612" s="241" t="s">
        <v>149</v>
      </c>
    </row>
    <row r="613" spans="1:65" s="13" customFormat="1">
      <c r="B613" s="221"/>
      <c r="C613" s="222"/>
      <c r="D613" s="217" t="s">
        <v>159</v>
      </c>
      <c r="E613" s="223" t="s">
        <v>1</v>
      </c>
      <c r="F613" s="224" t="s">
        <v>234</v>
      </c>
      <c r="G613" s="222"/>
      <c r="H613" s="223" t="s">
        <v>1</v>
      </c>
      <c r="I613" s="225"/>
      <c r="J613" s="222"/>
      <c r="K613" s="222"/>
      <c r="L613" s="226"/>
      <c r="M613" s="227"/>
      <c r="N613" s="228"/>
      <c r="O613" s="228"/>
      <c r="P613" s="228"/>
      <c r="Q613" s="228"/>
      <c r="R613" s="228"/>
      <c r="S613" s="228"/>
      <c r="T613" s="229"/>
      <c r="AT613" s="230" t="s">
        <v>159</v>
      </c>
      <c r="AU613" s="230" t="s">
        <v>87</v>
      </c>
      <c r="AV613" s="13" t="s">
        <v>85</v>
      </c>
      <c r="AW613" s="13" t="s">
        <v>33</v>
      </c>
      <c r="AX613" s="13" t="s">
        <v>77</v>
      </c>
      <c r="AY613" s="230" t="s">
        <v>149</v>
      </c>
    </row>
    <row r="614" spans="1:65" s="14" customFormat="1">
      <c r="B614" s="231"/>
      <c r="C614" s="232"/>
      <c r="D614" s="217" t="s">
        <v>159</v>
      </c>
      <c r="E614" s="233" t="s">
        <v>1</v>
      </c>
      <c r="F614" s="234" t="s">
        <v>85</v>
      </c>
      <c r="G614" s="232"/>
      <c r="H614" s="235">
        <v>1</v>
      </c>
      <c r="I614" s="236"/>
      <c r="J614" s="232"/>
      <c r="K614" s="232"/>
      <c r="L614" s="237"/>
      <c r="M614" s="238"/>
      <c r="N614" s="239"/>
      <c r="O614" s="239"/>
      <c r="P614" s="239"/>
      <c r="Q614" s="239"/>
      <c r="R614" s="239"/>
      <c r="S614" s="239"/>
      <c r="T614" s="240"/>
      <c r="AT614" s="241" t="s">
        <v>159</v>
      </c>
      <c r="AU614" s="241" t="s">
        <v>87</v>
      </c>
      <c r="AV614" s="14" t="s">
        <v>87</v>
      </c>
      <c r="AW614" s="14" t="s">
        <v>33</v>
      </c>
      <c r="AX614" s="14" t="s">
        <v>77</v>
      </c>
      <c r="AY614" s="241" t="s">
        <v>149</v>
      </c>
    </row>
    <row r="615" spans="1:65" s="13" customFormat="1">
      <c r="B615" s="221"/>
      <c r="C615" s="222"/>
      <c r="D615" s="217" t="s">
        <v>159</v>
      </c>
      <c r="E615" s="223" t="s">
        <v>1</v>
      </c>
      <c r="F615" s="224" t="s">
        <v>213</v>
      </c>
      <c r="G615" s="222"/>
      <c r="H615" s="223" t="s">
        <v>1</v>
      </c>
      <c r="I615" s="225"/>
      <c r="J615" s="222"/>
      <c r="K615" s="222"/>
      <c r="L615" s="226"/>
      <c r="M615" s="227"/>
      <c r="N615" s="228"/>
      <c r="O615" s="228"/>
      <c r="P615" s="228"/>
      <c r="Q615" s="228"/>
      <c r="R615" s="228"/>
      <c r="S615" s="228"/>
      <c r="T615" s="229"/>
      <c r="AT615" s="230" t="s">
        <v>159</v>
      </c>
      <c r="AU615" s="230" t="s">
        <v>87</v>
      </c>
      <c r="AV615" s="13" t="s">
        <v>85</v>
      </c>
      <c r="AW615" s="13" t="s">
        <v>33</v>
      </c>
      <c r="AX615" s="13" t="s">
        <v>77</v>
      </c>
      <c r="AY615" s="230" t="s">
        <v>149</v>
      </c>
    </row>
    <row r="616" spans="1:65" s="14" customFormat="1">
      <c r="B616" s="231"/>
      <c r="C616" s="232"/>
      <c r="D616" s="217" t="s">
        <v>159</v>
      </c>
      <c r="E616" s="233" t="s">
        <v>1</v>
      </c>
      <c r="F616" s="234" t="s">
        <v>85</v>
      </c>
      <c r="G616" s="232"/>
      <c r="H616" s="235">
        <v>1</v>
      </c>
      <c r="I616" s="236"/>
      <c r="J616" s="232"/>
      <c r="K616" s="232"/>
      <c r="L616" s="237"/>
      <c r="M616" s="238"/>
      <c r="N616" s="239"/>
      <c r="O616" s="239"/>
      <c r="P616" s="239"/>
      <c r="Q616" s="239"/>
      <c r="R616" s="239"/>
      <c r="S616" s="239"/>
      <c r="T616" s="240"/>
      <c r="AT616" s="241" t="s">
        <v>159</v>
      </c>
      <c r="AU616" s="241" t="s">
        <v>87</v>
      </c>
      <c r="AV616" s="14" t="s">
        <v>87</v>
      </c>
      <c r="AW616" s="14" t="s">
        <v>33</v>
      </c>
      <c r="AX616" s="14" t="s">
        <v>77</v>
      </c>
      <c r="AY616" s="241" t="s">
        <v>149</v>
      </c>
    </row>
    <row r="617" spans="1:65" s="14" customFormat="1">
      <c r="B617" s="231"/>
      <c r="C617" s="232"/>
      <c r="D617" s="217" t="s">
        <v>159</v>
      </c>
      <c r="E617" s="233" t="s">
        <v>1</v>
      </c>
      <c r="F617" s="234" t="s">
        <v>104</v>
      </c>
      <c r="G617" s="232"/>
      <c r="H617" s="235">
        <v>2</v>
      </c>
      <c r="I617" s="236"/>
      <c r="J617" s="232"/>
      <c r="K617" s="232"/>
      <c r="L617" s="237"/>
      <c r="M617" s="238"/>
      <c r="N617" s="239"/>
      <c r="O617" s="239"/>
      <c r="P617" s="239"/>
      <c r="Q617" s="239"/>
      <c r="R617" s="239"/>
      <c r="S617" s="239"/>
      <c r="T617" s="240"/>
      <c r="AT617" s="241" t="s">
        <v>159</v>
      </c>
      <c r="AU617" s="241" t="s">
        <v>87</v>
      </c>
      <c r="AV617" s="14" t="s">
        <v>87</v>
      </c>
      <c r="AW617" s="14" t="s">
        <v>33</v>
      </c>
      <c r="AX617" s="14" t="s">
        <v>77</v>
      </c>
      <c r="AY617" s="241" t="s">
        <v>149</v>
      </c>
    </row>
    <row r="618" spans="1:65" s="15" customFormat="1">
      <c r="B618" s="242"/>
      <c r="C618" s="243"/>
      <c r="D618" s="217" t="s">
        <v>159</v>
      </c>
      <c r="E618" s="244" t="s">
        <v>1</v>
      </c>
      <c r="F618" s="245" t="s">
        <v>215</v>
      </c>
      <c r="G618" s="243"/>
      <c r="H618" s="246">
        <v>6</v>
      </c>
      <c r="I618" s="247"/>
      <c r="J618" s="243"/>
      <c r="K618" s="243"/>
      <c r="L618" s="248"/>
      <c r="M618" s="249"/>
      <c r="N618" s="250"/>
      <c r="O618" s="250"/>
      <c r="P618" s="250"/>
      <c r="Q618" s="250"/>
      <c r="R618" s="250"/>
      <c r="S618" s="250"/>
      <c r="T618" s="251"/>
      <c r="AT618" s="252" t="s">
        <v>159</v>
      </c>
      <c r="AU618" s="252" t="s">
        <v>87</v>
      </c>
      <c r="AV618" s="15" t="s">
        <v>156</v>
      </c>
      <c r="AW618" s="15" t="s">
        <v>33</v>
      </c>
      <c r="AX618" s="15" t="s">
        <v>85</v>
      </c>
      <c r="AY618" s="252" t="s">
        <v>149</v>
      </c>
    </row>
    <row r="619" spans="1:65" s="2" customFormat="1" ht="21.75" customHeight="1">
      <c r="A619" s="34"/>
      <c r="B619" s="35"/>
      <c r="C619" s="204" t="s">
        <v>523</v>
      </c>
      <c r="D619" s="204" t="s">
        <v>151</v>
      </c>
      <c r="E619" s="205" t="s">
        <v>524</v>
      </c>
      <c r="F619" s="206" t="s">
        <v>525</v>
      </c>
      <c r="G619" s="207" t="s">
        <v>258</v>
      </c>
      <c r="H619" s="208">
        <v>1</v>
      </c>
      <c r="I619" s="209"/>
      <c r="J619" s="210">
        <f>ROUND(I619*H619,2)</f>
        <v>0</v>
      </c>
      <c r="K619" s="206" t="s">
        <v>155</v>
      </c>
      <c r="L619" s="39"/>
      <c r="M619" s="211" t="s">
        <v>1</v>
      </c>
      <c r="N619" s="212" t="s">
        <v>42</v>
      </c>
      <c r="O619" s="71"/>
      <c r="P619" s="213">
        <f>O619*H619</f>
        <v>0</v>
      </c>
      <c r="Q619" s="213">
        <v>0</v>
      </c>
      <c r="R619" s="213">
        <f>Q619*H619</f>
        <v>0</v>
      </c>
      <c r="S619" s="213">
        <v>0</v>
      </c>
      <c r="T619" s="214">
        <f>S619*H619</f>
        <v>0</v>
      </c>
      <c r="U619" s="34"/>
      <c r="V619" s="34"/>
      <c r="W619" s="34"/>
      <c r="X619" s="34"/>
      <c r="Y619" s="34"/>
      <c r="Z619" s="34"/>
      <c r="AA619" s="34"/>
      <c r="AB619" s="34"/>
      <c r="AC619" s="34"/>
      <c r="AD619" s="34"/>
      <c r="AE619" s="34"/>
      <c r="AR619" s="215" t="s">
        <v>156</v>
      </c>
      <c r="AT619" s="215" t="s">
        <v>151</v>
      </c>
      <c r="AU619" s="215" t="s">
        <v>87</v>
      </c>
      <c r="AY619" s="17" t="s">
        <v>149</v>
      </c>
      <c r="BE619" s="216">
        <f>IF(N619="základní",J619,0)</f>
        <v>0</v>
      </c>
      <c r="BF619" s="216">
        <f>IF(N619="snížená",J619,0)</f>
        <v>0</v>
      </c>
      <c r="BG619" s="216">
        <f>IF(N619="zákl. přenesená",J619,0)</f>
        <v>0</v>
      </c>
      <c r="BH619" s="216">
        <f>IF(N619="sníž. přenesená",J619,0)</f>
        <v>0</v>
      </c>
      <c r="BI619" s="216">
        <f>IF(N619="nulová",J619,0)</f>
        <v>0</v>
      </c>
      <c r="BJ619" s="17" t="s">
        <v>85</v>
      </c>
      <c r="BK619" s="216">
        <f>ROUND(I619*H619,2)</f>
        <v>0</v>
      </c>
      <c r="BL619" s="17" t="s">
        <v>156</v>
      </c>
      <c r="BM619" s="215" t="s">
        <v>526</v>
      </c>
    </row>
    <row r="620" spans="1:65" s="2" customFormat="1" ht="39">
      <c r="A620" s="34"/>
      <c r="B620" s="35"/>
      <c r="C620" s="36"/>
      <c r="D620" s="217" t="s">
        <v>158</v>
      </c>
      <c r="E620" s="36"/>
      <c r="F620" s="218" t="s">
        <v>527</v>
      </c>
      <c r="G620" s="36"/>
      <c r="H620" s="36"/>
      <c r="I620" s="116"/>
      <c r="J620" s="36"/>
      <c r="K620" s="36"/>
      <c r="L620" s="39"/>
      <c r="M620" s="219"/>
      <c r="N620" s="220"/>
      <c r="O620" s="71"/>
      <c r="P620" s="71"/>
      <c r="Q620" s="71"/>
      <c r="R620" s="71"/>
      <c r="S620" s="71"/>
      <c r="T620" s="72"/>
      <c r="U620" s="34"/>
      <c r="V620" s="34"/>
      <c r="W620" s="34"/>
      <c r="X620" s="34"/>
      <c r="Y620" s="34"/>
      <c r="Z620" s="34"/>
      <c r="AA620" s="34"/>
      <c r="AB620" s="34"/>
      <c r="AC620" s="34"/>
      <c r="AD620" s="34"/>
      <c r="AE620" s="34"/>
      <c r="AT620" s="17" t="s">
        <v>158</v>
      </c>
      <c r="AU620" s="17" t="s">
        <v>87</v>
      </c>
    </row>
    <row r="621" spans="1:65" s="2" customFormat="1" ht="19.5">
      <c r="A621" s="34"/>
      <c r="B621" s="35"/>
      <c r="C621" s="36"/>
      <c r="D621" s="217" t="s">
        <v>241</v>
      </c>
      <c r="E621" s="36"/>
      <c r="F621" s="253" t="s">
        <v>528</v>
      </c>
      <c r="G621" s="36"/>
      <c r="H621" s="36"/>
      <c r="I621" s="116"/>
      <c r="J621" s="36"/>
      <c r="K621" s="36"/>
      <c r="L621" s="39"/>
      <c r="M621" s="219"/>
      <c r="N621" s="220"/>
      <c r="O621" s="71"/>
      <c r="P621" s="71"/>
      <c r="Q621" s="71"/>
      <c r="R621" s="71"/>
      <c r="S621" s="71"/>
      <c r="T621" s="72"/>
      <c r="U621" s="34"/>
      <c r="V621" s="34"/>
      <c r="W621" s="34"/>
      <c r="X621" s="34"/>
      <c r="Y621" s="34"/>
      <c r="Z621" s="34"/>
      <c r="AA621" s="34"/>
      <c r="AB621" s="34"/>
      <c r="AC621" s="34"/>
      <c r="AD621" s="34"/>
      <c r="AE621" s="34"/>
      <c r="AT621" s="17" t="s">
        <v>241</v>
      </c>
      <c r="AU621" s="17" t="s">
        <v>87</v>
      </c>
    </row>
    <row r="622" spans="1:65" s="13" customFormat="1">
      <c r="B622" s="221"/>
      <c r="C622" s="222"/>
      <c r="D622" s="217" t="s">
        <v>159</v>
      </c>
      <c r="E622" s="223" t="s">
        <v>1</v>
      </c>
      <c r="F622" s="224" t="s">
        <v>160</v>
      </c>
      <c r="G622" s="222"/>
      <c r="H622" s="223" t="s">
        <v>1</v>
      </c>
      <c r="I622" s="225"/>
      <c r="J622" s="222"/>
      <c r="K622" s="222"/>
      <c r="L622" s="226"/>
      <c r="M622" s="227"/>
      <c r="N622" s="228"/>
      <c r="O622" s="228"/>
      <c r="P622" s="228"/>
      <c r="Q622" s="228"/>
      <c r="R622" s="228"/>
      <c r="S622" s="228"/>
      <c r="T622" s="229"/>
      <c r="AT622" s="230" t="s">
        <v>159</v>
      </c>
      <c r="AU622" s="230" t="s">
        <v>87</v>
      </c>
      <c r="AV622" s="13" t="s">
        <v>85</v>
      </c>
      <c r="AW622" s="13" t="s">
        <v>33</v>
      </c>
      <c r="AX622" s="13" t="s">
        <v>77</v>
      </c>
      <c r="AY622" s="230" t="s">
        <v>149</v>
      </c>
    </row>
    <row r="623" spans="1:65" s="14" customFormat="1">
      <c r="B623" s="231"/>
      <c r="C623" s="232"/>
      <c r="D623" s="217" t="s">
        <v>159</v>
      </c>
      <c r="E623" s="233" t="s">
        <v>1</v>
      </c>
      <c r="F623" s="234" t="s">
        <v>85</v>
      </c>
      <c r="G623" s="232"/>
      <c r="H623" s="235">
        <v>1</v>
      </c>
      <c r="I623" s="236"/>
      <c r="J623" s="232"/>
      <c r="K623" s="232"/>
      <c r="L623" s="237"/>
      <c r="M623" s="238"/>
      <c r="N623" s="239"/>
      <c r="O623" s="239"/>
      <c r="P623" s="239"/>
      <c r="Q623" s="239"/>
      <c r="R623" s="239"/>
      <c r="S623" s="239"/>
      <c r="T623" s="240"/>
      <c r="AT623" s="241" t="s">
        <v>159</v>
      </c>
      <c r="AU623" s="241" t="s">
        <v>87</v>
      </c>
      <c r="AV623" s="14" t="s">
        <v>87</v>
      </c>
      <c r="AW623" s="14" t="s">
        <v>33</v>
      </c>
      <c r="AX623" s="14" t="s">
        <v>85</v>
      </c>
      <c r="AY623" s="241" t="s">
        <v>149</v>
      </c>
    </row>
    <row r="624" spans="1:65" s="2" customFormat="1" ht="21.75" customHeight="1">
      <c r="A624" s="34"/>
      <c r="B624" s="35"/>
      <c r="C624" s="204" t="s">
        <v>529</v>
      </c>
      <c r="D624" s="204" t="s">
        <v>151</v>
      </c>
      <c r="E624" s="205" t="s">
        <v>530</v>
      </c>
      <c r="F624" s="206" t="s">
        <v>531</v>
      </c>
      <c r="G624" s="207" t="s">
        <v>154</v>
      </c>
      <c r="H624" s="208">
        <v>49.85</v>
      </c>
      <c r="I624" s="209"/>
      <c r="J624" s="210">
        <f>ROUND(I624*H624,2)</f>
        <v>0</v>
      </c>
      <c r="K624" s="206" t="s">
        <v>155</v>
      </c>
      <c r="L624" s="39"/>
      <c r="M624" s="211" t="s">
        <v>1</v>
      </c>
      <c r="N624" s="212" t="s">
        <v>42</v>
      </c>
      <c r="O624" s="71"/>
      <c r="P624" s="213">
        <f>O624*H624</f>
        <v>0</v>
      </c>
      <c r="Q624" s="213">
        <v>0</v>
      </c>
      <c r="R624" s="213">
        <f>Q624*H624</f>
        <v>0</v>
      </c>
      <c r="S624" s="213">
        <v>0</v>
      </c>
      <c r="T624" s="214">
        <f>S624*H624</f>
        <v>0</v>
      </c>
      <c r="U624" s="34"/>
      <c r="V624" s="34"/>
      <c r="W624" s="34"/>
      <c r="X624" s="34"/>
      <c r="Y624" s="34"/>
      <c r="Z624" s="34"/>
      <c r="AA624" s="34"/>
      <c r="AB624" s="34"/>
      <c r="AC624" s="34"/>
      <c r="AD624" s="34"/>
      <c r="AE624" s="34"/>
      <c r="AR624" s="215" t="s">
        <v>156</v>
      </c>
      <c r="AT624" s="215" t="s">
        <v>151</v>
      </c>
      <c r="AU624" s="215" t="s">
        <v>87</v>
      </c>
      <c r="AY624" s="17" t="s">
        <v>149</v>
      </c>
      <c r="BE624" s="216">
        <f>IF(N624="základní",J624,0)</f>
        <v>0</v>
      </c>
      <c r="BF624" s="216">
        <f>IF(N624="snížená",J624,0)</f>
        <v>0</v>
      </c>
      <c r="BG624" s="216">
        <f>IF(N624="zákl. přenesená",J624,0)</f>
        <v>0</v>
      </c>
      <c r="BH624" s="216">
        <f>IF(N624="sníž. přenesená",J624,0)</f>
        <v>0</v>
      </c>
      <c r="BI624" s="216">
        <f>IF(N624="nulová",J624,0)</f>
        <v>0</v>
      </c>
      <c r="BJ624" s="17" t="s">
        <v>85</v>
      </c>
      <c r="BK624" s="216">
        <f>ROUND(I624*H624,2)</f>
        <v>0</v>
      </c>
      <c r="BL624" s="17" t="s">
        <v>156</v>
      </c>
      <c r="BM624" s="215" t="s">
        <v>532</v>
      </c>
    </row>
    <row r="625" spans="1:65" s="2" customFormat="1" ht="58.5">
      <c r="A625" s="34"/>
      <c r="B625" s="35"/>
      <c r="C625" s="36"/>
      <c r="D625" s="217" t="s">
        <v>158</v>
      </c>
      <c r="E625" s="36"/>
      <c r="F625" s="218" t="s">
        <v>533</v>
      </c>
      <c r="G625" s="36"/>
      <c r="H625" s="36"/>
      <c r="I625" s="116"/>
      <c r="J625" s="36"/>
      <c r="K625" s="36"/>
      <c r="L625" s="39"/>
      <c r="M625" s="219"/>
      <c r="N625" s="220"/>
      <c r="O625" s="71"/>
      <c r="P625" s="71"/>
      <c r="Q625" s="71"/>
      <c r="R625" s="71"/>
      <c r="S625" s="71"/>
      <c r="T625" s="72"/>
      <c r="U625" s="34"/>
      <c r="V625" s="34"/>
      <c r="W625" s="34"/>
      <c r="X625" s="34"/>
      <c r="Y625" s="34"/>
      <c r="Z625" s="34"/>
      <c r="AA625" s="34"/>
      <c r="AB625" s="34"/>
      <c r="AC625" s="34"/>
      <c r="AD625" s="34"/>
      <c r="AE625" s="34"/>
      <c r="AT625" s="17" t="s">
        <v>158</v>
      </c>
      <c r="AU625" s="17" t="s">
        <v>87</v>
      </c>
    </row>
    <row r="626" spans="1:65" s="13" customFormat="1">
      <c r="B626" s="221"/>
      <c r="C626" s="222"/>
      <c r="D626" s="217" t="s">
        <v>159</v>
      </c>
      <c r="E626" s="223" t="s">
        <v>1</v>
      </c>
      <c r="F626" s="224" t="s">
        <v>160</v>
      </c>
      <c r="G626" s="222"/>
      <c r="H626" s="223" t="s">
        <v>1</v>
      </c>
      <c r="I626" s="225"/>
      <c r="J626" s="222"/>
      <c r="K626" s="222"/>
      <c r="L626" s="226"/>
      <c r="M626" s="227"/>
      <c r="N626" s="228"/>
      <c r="O626" s="228"/>
      <c r="P626" s="228"/>
      <c r="Q626" s="228"/>
      <c r="R626" s="228"/>
      <c r="S626" s="228"/>
      <c r="T626" s="229"/>
      <c r="AT626" s="230" t="s">
        <v>159</v>
      </c>
      <c r="AU626" s="230" t="s">
        <v>87</v>
      </c>
      <c r="AV626" s="13" t="s">
        <v>85</v>
      </c>
      <c r="AW626" s="13" t="s">
        <v>33</v>
      </c>
      <c r="AX626" s="13" t="s">
        <v>77</v>
      </c>
      <c r="AY626" s="230" t="s">
        <v>149</v>
      </c>
    </row>
    <row r="627" spans="1:65" s="14" customFormat="1">
      <c r="B627" s="231"/>
      <c r="C627" s="232"/>
      <c r="D627" s="217" t="s">
        <v>159</v>
      </c>
      <c r="E627" s="233" t="s">
        <v>1</v>
      </c>
      <c r="F627" s="234" t="s">
        <v>473</v>
      </c>
      <c r="G627" s="232"/>
      <c r="H627" s="235">
        <v>49.85</v>
      </c>
      <c r="I627" s="236"/>
      <c r="J627" s="232"/>
      <c r="K627" s="232"/>
      <c r="L627" s="237"/>
      <c r="M627" s="238"/>
      <c r="N627" s="239"/>
      <c r="O627" s="239"/>
      <c r="P627" s="239"/>
      <c r="Q627" s="239"/>
      <c r="R627" s="239"/>
      <c r="S627" s="239"/>
      <c r="T627" s="240"/>
      <c r="AT627" s="241" t="s">
        <v>159</v>
      </c>
      <c r="AU627" s="241" t="s">
        <v>87</v>
      </c>
      <c r="AV627" s="14" t="s">
        <v>87</v>
      </c>
      <c r="AW627" s="14" t="s">
        <v>33</v>
      </c>
      <c r="AX627" s="14" t="s">
        <v>85</v>
      </c>
      <c r="AY627" s="241" t="s">
        <v>149</v>
      </c>
    </row>
    <row r="628" spans="1:65" s="2" customFormat="1" ht="21.75" customHeight="1">
      <c r="A628" s="34"/>
      <c r="B628" s="35"/>
      <c r="C628" s="204" t="s">
        <v>534</v>
      </c>
      <c r="D628" s="204" t="s">
        <v>151</v>
      </c>
      <c r="E628" s="205" t="s">
        <v>535</v>
      </c>
      <c r="F628" s="206" t="s">
        <v>536</v>
      </c>
      <c r="G628" s="207" t="s">
        <v>154</v>
      </c>
      <c r="H628" s="208">
        <v>48.2</v>
      </c>
      <c r="I628" s="209"/>
      <c r="J628" s="210">
        <f>ROUND(I628*H628,2)</f>
        <v>0</v>
      </c>
      <c r="K628" s="206" t="s">
        <v>155</v>
      </c>
      <c r="L628" s="39"/>
      <c r="M628" s="211" t="s">
        <v>1</v>
      </c>
      <c r="N628" s="212" t="s">
        <v>42</v>
      </c>
      <c r="O628" s="71"/>
      <c r="P628" s="213">
        <f>O628*H628</f>
        <v>0</v>
      </c>
      <c r="Q628" s="213">
        <v>0</v>
      </c>
      <c r="R628" s="213">
        <f>Q628*H628</f>
        <v>0</v>
      </c>
      <c r="S628" s="213">
        <v>0</v>
      </c>
      <c r="T628" s="214">
        <f>S628*H628</f>
        <v>0</v>
      </c>
      <c r="U628" s="34"/>
      <c r="V628" s="34"/>
      <c r="W628" s="34"/>
      <c r="X628" s="34"/>
      <c r="Y628" s="34"/>
      <c r="Z628" s="34"/>
      <c r="AA628" s="34"/>
      <c r="AB628" s="34"/>
      <c r="AC628" s="34"/>
      <c r="AD628" s="34"/>
      <c r="AE628" s="34"/>
      <c r="AR628" s="215" t="s">
        <v>156</v>
      </c>
      <c r="AT628" s="215" t="s">
        <v>151</v>
      </c>
      <c r="AU628" s="215" t="s">
        <v>87</v>
      </c>
      <c r="AY628" s="17" t="s">
        <v>149</v>
      </c>
      <c r="BE628" s="216">
        <f>IF(N628="základní",J628,0)</f>
        <v>0</v>
      </c>
      <c r="BF628" s="216">
        <f>IF(N628="snížená",J628,0)</f>
        <v>0</v>
      </c>
      <c r="BG628" s="216">
        <f>IF(N628="zákl. přenesená",J628,0)</f>
        <v>0</v>
      </c>
      <c r="BH628" s="216">
        <f>IF(N628="sníž. přenesená",J628,0)</f>
        <v>0</v>
      </c>
      <c r="BI628" s="216">
        <f>IF(N628="nulová",J628,0)</f>
        <v>0</v>
      </c>
      <c r="BJ628" s="17" t="s">
        <v>85</v>
      </c>
      <c r="BK628" s="216">
        <f>ROUND(I628*H628,2)</f>
        <v>0</v>
      </c>
      <c r="BL628" s="17" t="s">
        <v>156</v>
      </c>
      <c r="BM628" s="215" t="s">
        <v>537</v>
      </c>
    </row>
    <row r="629" spans="1:65" s="2" customFormat="1" ht="39">
      <c r="A629" s="34"/>
      <c r="B629" s="35"/>
      <c r="C629" s="36"/>
      <c r="D629" s="217" t="s">
        <v>158</v>
      </c>
      <c r="E629" s="36"/>
      <c r="F629" s="218" t="s">
        <v>538</v>
      </c>
      <c r="G629" s="36"/>
      <c r="H629" s="36"/>
      <c r="I629" s="116"/>
      <c r="J629" s="36"/>
      <c r="K629" s="36"/>
      <c r="L629" s="39"/>
      <c r="M629" s="219"/>
      <c r="N629" s="220"/>
      <c r="O629" s="71"/>
      <c r="P629" s="71"/>
      <c r="Q629" s="71"/>
      <c r="R629" s="71"/>
      <c r="S629" s="71"/>
      <c r="T629" s="72"/>
      <c r="U629" s="34"/>
      <c r="V629" s="34"/>
      <c r="W629" s="34"/>
      <c r="X629" s="34"/>
      <c r="Y629" s="34"/>
      <c r="Z629" s="34"/>
      <c r="AA629" s="34"/>
      <c r="AB629" s="34"/>
      <c r="AC629" s="34"/>
      <c r="AD629" s="34"/>
      <c r="AE629" s="34"/>
      <c r="AT629" s="17" t="s">
        <v>158</v>
      </c>
      <c r="AU629" s="17" t="s">
        <v>87</v>
      </c>
    </row>
    <row r="630" spans="1:65" s="2" customFormat="1" ht="19.5">
      <c r="A630" s="34"/>
      <c r="B630" s="35"/>
      <c r="C630" s="36"/>
      <c r="D630" s="217" t="s">
        <v>241</v>
      </c>
      <c r="E630" s="36"/>
      <c r="F630" s="253" t="s">
        <v>250</v>
      </c>
      <c r="G630" s="36"/>
      <c r="H630" s="36"/>
      <c r="I630" s="116"/>
      <c r="J630" s="36"/>
      <c r="K630" s="36"/>
      <c r="L630" s="39"/>
      <c r="M630" s="219"/>
      <c r="N630" s="220"/>
      <c r="O630" s="71"/>
      <c r="P630" s="71"/>
      <c r="Q630" s="71"/>
      <c r="R630" s="71"/>
      <c r="S630" s="71"/>
      <c r="T630" s="72"/>
      <c r="U630" s="34"/>
      <c r="V630" s="34"/>
      <c r="W630" s="34"/>
      <c r="X630" s="34"/>
      <c r="Y630" s="34"/>
      <c r="Z630" s="34"/>
      <c r="AA630" s="34"/>
      <c r="AB630" s="34"/>
      <c r="AC630" s="34"/>
      <c r="AD630" s="34"/>
      <c r="AE630" s="34"/>
      <c r="AT630" s="17" t="s">
        <v>241</v>
      </c>
      <c r="AU630" s="17" t="s">
        <v>87</v>
      </c>
    </row>
    <row r="631" spans="1:65" s="13" customFormat="1">
      <c r="B631" s="221"/>
      <c r="C631" s="222"/>
      <c r="D631" s="217" t="s">
        <v>159</v>
      </c>
      <c r="E631" s="223" t="s">
        <v>1</v>
      </c>
      <c r="F631" s="224" t="s">
        <v>160</v>
      </c>
      <c r="G631" s="222"/>
      <c r="H631" s="223" t="s">
        <v>1</v>
      </c>
      <c r="I631" s="225"/>
      <c r="J631" s="222"/>
      <c r="K631" s="222"/>
      <c r="L631" s="226"/>
      <c r="M631" s="227"/>
      <c r="N631" s="228"/>
      <c r="O631" s="228"/>
      <c r="P631" s="228"/>
      <c r="Q631" s="228"/>
      <c r="R631" s="228"/>
      <c r="S631" s="228"/>
      <c r="T631" s="229"/>
      <c r="AT631" s="230" t="s">
        <v>159</v>
      </c>
      <c r="AU631" s="230" t="s">
        <v>87</v>
      </c>
      <c r="AV631" s="13" t="s">
        <v>85</v>
      </c>
      <c r="AW631" s="13" t="s">
        <v>33</v>
      </c>
      <c r="AX631" s="13" t="s">
        <v>77</v>
      </c>
      <c r="AY631" s="230" t="s">
        <v>149</v>
      </c>
    </row>
    <row r="632" spans="1:65" s="14" customFormat="1">
      <c r="B632" s="231"/>
      <c r="C632" s="232"/>
      <c r="D632" s="217" t="s">
        <v>159</v>
      </c>
      <c r="E632" s="233" t="s">
        <v>1</v>
      </c>
      <c r="F632" s="234" t="s">
        <v>539</v>
      </c>
      <c r="G632" s="232"/>
      <c r="H632" s="235">
        <v>48.2</v>
      </c>
      <c r="I632" s="236"/>
      <c r="J632" s="232"/>
      <c r="K632" s="232"/>
      <c r="L632" s="237"/>
      <c r="M632" s="238"/>
      <c r="N632" s="239"/>
      <c r="O632" s="239"/>
      <c r="P632" s="239"/>
      <c r="Q632" s="239"/>
      <c r="R632" s="239"/>
      <c r="S632" s="239"/>
      <c r="T632" s="240"/>
      <c r="AT632" s="241" t="s">
        <v>159</v>
      </c>
      <c r="AU632" s="241" t="s">
        <v>87</v>
      </c>
      <c r="AV632" s="14" t="s">
        <v>87</v>
      </c>
      <c r="AW632" s="14" t="s">
        <v>33</v>
      </c>
      <c r="AX632" s="14" t="s">
        <v>85</v>
      </c>
      <c r="AY632" s="241" t="s">
        <v>149</v>
      </c>
    </row>
    <row r="633" spans="1:65" s="2" customFormat="1" ht="21.75" customHeight="1">
      <c r="A633" s="34"/>
      <c r="B633" s="35"/>
      <c r="C633" s="204" t="s">
        <v>540</v>
      </c>
      <c r="D633" s="204" t="s">
        <v>151</v>
      </c>
      <c r="E633" s="205" t="s">
        <v>541</v>
      </c>
      <c r="F633" s="206" t="s">
        <v>542</v>
      </c>
      <c r="G633" s="207" t="s">
        <v>154</v>
      </c>
      <c r="H633" s="208">
        <v>48.2</v>
      </c>
      <c r="I633" s="209"/>
      <c r="J633" s="210">
        <f>ROUND(I633*H633,2)</f>
        <v>0</v>
      </c>
      <c r="K633" s="206" t="s">
        <v>155</v>
      </c>
      <c r="L633" s="39"/>
      <c r="M633" s="211" t="s">
        <v>1</v>
      </c>
      <c r="N633" s="212" t="s">
        <v>42</v>
      </c>
      <c r="O633" s="71"/>
      <c r="P633" s="213">
        <f>O633*H633</f>
        <v>0</v>
      </c>
      <c r="Q633" s="213">
        <v>0</v>
      </c>
      <c r="R633" s="213">
        <f>Q633*H633</f>
        <v>0</v>
      </c>
      <c r="S633" s="213">
        <v>0</v>
      </c>
      <c r="T633" s="214">
        <f>S633*H633</f>
        <v>0</v>
      </c>
      <c r="U633" s="34"/>
      <c r="V633" s="34"/>
      <c r="W633" s="34"/>
      <c r="X633" s="34"/>
      <c r="Y633" s="34"/>
      <c r="Z633" s="34"/>
      <c r="AA633" s="34"/>
      <c r="AB633" s="34"/>
      <c r="AC633" s="34"/>
      <c r="AD633" s="34"/>
      <c r="AE633" s="34"/>
      <c r="AR633" s="215" t="s">
        <v>156</v>
      </c>
      <c r="AT633" s="215" t="s">
        <v>151</v>
      </c>
      <c r="AU633" s="215" t="s">
        <v>87</v>
      </c>
      <c r="AY633" s="17" t="s">
        <v>149</v>
      </c>
      <c r="BE633" s="216">
        <f>IF(N633="základní",J633,0)</f>
        <v>0</v>
      </c>
      <c r="BF633" s="216">
        <f>IF(N633="snížená",J633,0)</f>
        <v>0</v>
      </c>
      <c r="BG633" s="216">
        <f>IF(N633="zákl. přenesená",J633,0)</f>
        <v>0</v>
      </c>
      <c r="BH633" s="216">
        <f>IF(N633="sníž. přenesená",J633,0)</f>
        <v>0</v>
      </c>
      <c r="BI633" s="216">
        <f>IF(N633="nulová",J633,0)</f>
        <v>0</v>
      </c>
      <c r="BJ633" s="17" t="s">
        <v>85</v>
      </c>
      <c r="BK633" s="216">
        <f>ROUND(I633*H633,2)</f>
        <v>0</v>
      </c>
      <c r="BL633" s="17" t="s">
        <v>156</v>
      </c>
      <c r="BM633" s="215" t="s">
        <v>543</v>
      </c>
    </row>
    <row r="634" spans="1:65" s="2" customFormat="1" ht="29.25">
      <c r="A634" s="34"/>
      <c r="B634" s="35"/>
      <c r="C634" s="36"/>
      <c r="D634" s="217" t="s">
        <v>158</v>
      </c>
      <c r="E634" s="36"/>
      <c r="F634" s="218" t="s">
        <v>544</v>
      </c>
      <c r="G634" s="36"/>
      <c r="H634" s="36"/>
      <c r="I634" s="116"/>
      <c r="J634" s="36"/>
      <c r="K634" s="36"/>
      <c r="L634" s="39"/>
      <c r="M634" s="219"/>
      <c r="N634" s="220"/>
      <c r="O634" s="71"/>
      <c r="P634" s="71"/>
      <c r="Q634" s="71"/>
      <c r="R634" s="71"/>
      <c r="S634" s="71"/>
      <c r="T634" s="72"/>
      <c r="U634" s="34"/>
      <c r="V634" s="34"/>
      <c r="W634" s="34"/>
      <c r="X634" s="34"/>
      <c r="Y634" s="34"/>
      <c r="Z634" s="34"/>
      <c r="AA634" s="34"/>
      <c r="AB634" s="34"/>
      <c r="AC634" s="34"/>
      <c r="AD634" s="34"/>
      <c r="AE634" s="34"/>
      <c r="AT634" s="17" t="s">
        <v>158</v>
      </c>
      <c r="AU634" s="17" t="s">
        <v>87</v>
      </c>
    </row>
    <row r="635" spans="1:65" s="2" customFormat="1" ht="19.5">
      <c r="A635" s="34"/>
      <c r="B635" s="35"/>
      <c r="C635" s="36"/>
      <c r="D635" s="217" t="s">
        <v>241</v>
      </c>
      <c r="E635" s="36"/>
      <c r="F635" s="253" t="s">
        <v>250</v>
      </c>
      <c r="G635" s="36"/>
      <c r="H635" s="36"/>
      <c r="I635" s="116"/>
      <c r="J635" s="36"/>
      <c r="K635" s="36"/>
      <c r="L635" s="39"/>
      <c r="M635" s="219"/>
      <c r="N635" s="220"/>
      <c r="O635" s="71"/>
      <c r="P635" s="71"/>
      <c r="Q635" s="71"/>
      <c r="R635" s="71"/>
      <c r="S635" s="71"/>
      <c r="T635" s="72"/>
      <c r="U635" s="34"/>
      <c r="V635" s="34"/>
      <c r="W635" s="34"/>
      <c r="X635" s="34"/>
      <c r="Y635" s="34"/>
      <c r="Z635" s="34"/>
      <c r="AA635" s="34"/>
      <c r="AB635" s="34"/>
      <c r="AC635" s="34"/>
      <c r="AD635" s="34"/>
      <c r="AE635" s="34"/>
      <c r="AT635" s="17" t="s">
        <v>241</v>
      </c>
      <c r="AU635" s="17" t="s">
        <v>87</v>
      </c>
    </row>
    <row r="636" spans="1:65" s="13" customFormat="1">
      <c r="B636" s="221"/>
      <c r="C636" s="222"/>
      <c r="D636" s="217" t="s">
        <v>159</v>
      </c>
      <c r="E636" s="223" t="s">
        <v>1</v>
      </c>
      <c r="F636" s="224" t="s">
        <v>160</v>
      </c>
      <c r="G636" s="222"/>
      <c r="H636" s="223" t="s">
        <v>1</v>
      </c>
      <c r="I636" s="225"/>
      <c r="J636" s="222"/>
      <c r="K636" s="222"/>
      <c r="L636" s="226"/>
      <c r="M636" s="227"/>
      <c r="N636" s="228"/>
      <c r="O636" s="228"/>
      <c r="P636" s="228"/>
      <c r="Q636" s="228"/>
      <c r="R636" s="228"/>
      <c r="S636" s="228"/>
      <c r="T636" s="229"/>
      <c r="AT636" s="230" t="s">
        <v>159</v>
      </c>
      <c r="AU636" s="230" t="s">
        <v>87</v>
      </c>
      <c r="AV636" s="13" t="s">
        <v>85</v>
      </c>
      <c r="AW636" s="13" t="s">
        <v>33</v>
      </c>
      <c r="AX636" s="13" t="s">
        <v>77</v>
      </c>
      <c r="AY636" s="230" t="s">
        <v>149</v>
      </c>
    </row>
    <row r="637" spans="1:65" s="14" customFormat="1">
      <c r="B637" s="231"/>
      <c r="C637" s="232"/>
      <c r="D637" s="217" t="s">
        <v>159</v>
      </c>
      <c r="E637" s="233" t="s">
        <v>1</v>
      </c>
      <c r="F637" s="234" t="s">
        <v>539</v>
      </c>
      <c r="G637" s="232"/>
      <c r="H637" s="235">
        <v>48.2</v>
      </c>
      <c r="I637" s="236"/>
      <c r="J637" s="232"/>
      <c r="K637" s="232"/>
      <c r="L637" s="237"/>
      <c r="M637" s="238"/>
      <c r="N637" s="239"/>
      <c r="O637" s="239"/>
      <c r="P637" s="239"/>
      <c r="Q637" s="239"/>
      <c r="R637" s="239"/>
      <c r="S637" s="239"/>
      <c r="T637" s="240"/>
      <c r="AT637" s="241" t="s">
        <v>159</v>
      </c>
      <c r="AU637" s="241" t="s">
        <v>87</v>
      </c>
      <c r="AV637" s="14" t="s">
        <v>87</v>
      </c>
      <c r="AW637" s="14" t="s">
        <v>33</v>
      </c>
      <c r="AX637" s="14" t="s">
        <v>85</v>
      </c>
      <c r="AY637" s="241" t="s">
        <v>149</v>
      </c>
    </row>
    <row r="638" spans="1:65" s="2" customFormat="1" ht="21.75" customHeight="1">
      <c r="A638" s="34"/>
      <c r="B638" s="35"/>
      <c r="C638" s="204" t="s">
        <v>545</v>
      </c>
      <c r="D638" s="204" t="s">
        <v>151</v>
      </c>
      <c r="E638" s="205" t="s">
        <v>546</v>
      </c>
      <c r="F638" s="206" t="s">
        <v>547</v>
      </c>
      <c r="G638" s="207" t="s">
        <v>154</v>
      </c>
      <c r="H638" s="208">
        <v>8.1</v>
      </c>
      <c r="I638" s="209"/>
      <c r="J638" s="210">
        <f>ROUND(I638*H638,2)</f>
        <v>0</v>
      </c>
      <c r="K638" s="206" t="s">
        <v>155</v>
      </c>
      <c r="L638" s="39"/>
      <c r="M638" s="211" t="s">
        <v>1</v>
      </c>
      <c r="N638" s="212" t="s">
        <v>42</v>
      </c>
      <c r="O638" s="71"/>
      <c r="P638" s="213">
        <f>O638*H638</f>
        <v>0</v>
      </c>
      <c r="Q638" s="213">
        <v>0</v>
      </c>
      <c r="R638" s="213">
        <f>Q638*H638</f>
        <v>0</v>
      </c>
      <c r="S638" s="213">
        <v>0</v>
      </c>
      <c r="T638" s="214">
        <f>S638*H638</f>
        <v>0</v>
      </c>
      <c r="U638" s="34"/>
      <c r="V638" s="34"/>
      <c r="W638" s="34"/>
      <c r="X638" s="34"/>
      <c r="Y638" s="34"/>
      <c r="Z638" s="34"/>
      <c r="AA638" s="34"/>
      <c r="AB638" s="34"/>
      <c r="AC638" s="34"/>
      <c r="AD638" s="34"/>
      <c r="AE638" s="34"/>
      <c r="AR638" s="215" t="s">
        <v>156</v>
      </c>
      <c r="AT638" s="215" t="s">
        <v>151</v>
      </c>
      <c r="AU638" s="215" t="s">
        <v>87</v>
      </c>
      <c r="AY638" s="17" t="s">
        <v>149</v>
      </c>
      <c r="BE638" s="216">
        <f>IF(N638="základní",J638,0)</f>
        <v>0</v>
      </c>
      <c r="BF638" s="216">
        <f>IF(N638="snížená",J638,0)</f>
        <v>0</v>
      </c>
      <c r="BG638" s="216">
        <f>IF(N638="zákl. přenesená",J638,0)</f>
        <v>0</v>
      </c>
      <c r="BH638" s="216">
        <f>IF(N638="sníž. přenesená",J638,0)</f>
        <v>0</v>
      </c>
      <c r="BI638" s="216">
        <f>IF(N638="nulová",J638,0)</f>
        <v>0</v>
      </c>
      <c r="BJ638" s="17" t="s">
        <v>85</v>
      </c>
      <c r="BK638" s="216">
        <f>ROUND(I638*H638,2)</f>
        <v>0</v>
      </c>
      <c r="BL638" s="17" t="s">
        <v>156</v>
      </c>
      <c r="BM638" s="215" t="s">
        <v>548</v>
      </c>
    </row>
    <row r="639" spans="1:65" s="2" customFormat="1" ht="39">
      <c r="A639" s="34"/>
      <c r="B639" s="35"/>
      <c r="C639" s="36"/>
      <c r="D639" s="217" t="s">
        <v>158</v>
      </c>
      <c r="E639" s="36"/>
      <c r="F639" s="218" t="s">
        <v>549</v>
      </c>
      <c r="G639" s="36"/>
      <c r="H639" s="36"/>
      <c r="I639" s="116"/>
      <c r="J639" s="36"/>
      <c r="K639" s="36"/>
      <c r="L639" s="39"/>
      <c r="M639" s="219"/>
      <c r="N639" s="220"/>
      <c r="O639" s="71"/>
      <c r="P639" s="71"/>
      <c r="Q639" s="71"/>
      <c r="R639" s="71"/>
      <c r="S639" s="71"/>
      <c r="T639" s="72"/>
      <c r="U639" s="34"/>
      <c r="V639" s="34"/>
      <c r="W639" s="34"/>
      <c r="X639" s="34"/>
      <c r="Y639" s="34"/>
      <c r="Z639" s="34"/>
      <c r="AA639" s="34"/>
      <c r="AB639" s="34"/>
      <c r="AC639" s="34"/>
      <c r="AD639" s="34"/>
      <c r="AE639" s="34"/>
      <c r="AT639" s="17" t="s">
        <v>158</v>
      </c>
      <c r="AU639" s="17" t="s">
        <v>87</v>
      </c>
    </row>
    <row r="640" spans="1:65" s="13" customFormat="1">
      <c r="B640" s="221"/>
      <c r="C640" s="222"/>
      <c r="D640" s="217" t="s">
        <v>159</v>
      </c>
      <c r="E640" s="223" t="s">
        <v>1</v>
      </c>
      <c r="F640" s="224" t="s">
        <v>207</v>
      </c>
      <c r="G640" s="222"/>
      <c r="H640" s="223" t="s">
        <v>1</v>
      </c>
      <c r="I640" s="225"/>
      <c r="J640" s="222"/>
      <c r="K640" s="222"/>
      <c r="L640" s="226"/>
      <c r="M640" s="227"/>
      <c r="N640" s="228"/>
      <c r="O640" s="228"/>
      <c r="P640" s="228"/>
      <c r="Q640" s="228"/>
      <c r="R640" s="228"/>
      <c r="S640" s="228"/>
      <c r="T640" s="229"/>
      <c r="AT640" s="230" t="s">
        <v>159</v>
      </c>
      <c r="AU640" s="230" t="s">
        <v>87</v>
      </c>
      <c r="AV640" s="13" t="s">
        <v>85</v>
      </c>
      <c r="AW640" s="13" t="s">
        <v>33</v>
      </c>
      <c r="AX640" s="13" t="s">
        <v>77</v>
      </c>
      <c r="AY640" s="230" t="s">
        <v>149</v>
      </c>
    </row>
    <row r="641" spans="1:65" s="14" customFormat="1">
      <c r="B641" s="231"/>
      <c r="C641" s="232"/>
      <c r="D641" s="217" t="s">
        <v>159</v>
      </c>
      <c r="E641" s="233" t="s">
        <v>1</v>
      </c>
      <c r="F641" s="234" t="s">
        <v>550</v>
      </c>
      <c r="G641" s="232"/>
      <c r="H641" s="235">
        <v>2.7</v>
      </c>
      <c r="I641" s="236"/>
      <c r="J641" s="232"/>
      <c r="K641" s="232"/>
      <c r="L641" s="237"/>
      <c r="M641" s="238"/>
      <c r="N641" s="239"/>
      <c r="O641" s="239"/>
      <c r="P641" s="239"/>
      <c r="Q641" s="239"/>
      <c r="R641" s="239"/>
      <c r="S641" s="239"/>
      <c r="T641" s="240"/>
      <c r="AT641" s="241" t="s">
        <v>159</v>
      </c>
      <c r="AU641" s="241" t="s">
        <v>87</v>
      </c>
      <c r="AV641" s="14" t="s">
        <v>87</v>
      </c>
      <c r="AW641" s="14" t="s">
        <v>33</v>
      </c>
      <c r="AX641" s="14" t="s">
        <v>77</v>
      </c>
      <c r="AY641" s="241" t="s">
        <v>149</v>
      </c>
    </row>
    <row r="642" spans="1:65" s="13" customFormat="1">
      <c r="B642" s="221"/>
      <c r="C642" s="222"/>
      <c r="D642" s="217" t="s">
        <v>159</v>
      </c>
      <c r="E642" s="223" t="s">
        <v>1</v>
      </c>
      <c r="F642" s="224" t="s">
        <v>209</v>
      </c>
      <c r="G642" s="222"/>
      <c r="H642" s="223" t="s">
        <v>1</v>
      </c>
      <c r="I642" s="225"/>
      <c r="J642" s="222"/>
      <c r="K642" s="222"/>
      <c r="L642" s="226"/>
      <c r="M642" s="227"/>
      <c r="N642" s="228"/>
      <c r="O642" s="228"/>
      <c r="P642" s="228"/>
      <c r="Q642" s="228"/>
      <c r="R642" s="228"/>
      <c r="S642" s="228"/>
      <c r="T642" s="229"/>
      <c r="AT642" s="230" t="s">
        <v>159</v>
      </c>
      <c r="AU642" s="230" t="s">
        <v>87</v>
      </c>
      <c r="AV642" s="13" t="s">
        <v>85</v>
      </c>
      <c r="AW642" s="13" t="s">
        <v>33</v>
      </c>
      <c r="AX642" s="13" t="s">
        <v>77</v>
      </c>
      <c r="AY642" s="230" t="s">
        <v>149</v>
      </c>
    </row>
    <row r="643" spans="1:65" s="14" customFormat="1">
      <c r="B643" s="231"/>
      <c r="C643" s="232"/>
      <c r="D643" s="217" t="s">
        <v>159</v>
      </c>
      <c r="E643" s="233" t="s">
        <v>1</v>
      </c>
      <c r="F643" s="234" t="s">
        <v>550</v>
      </c>
      <c r="G643" s="232"/>
      <c r="H643" s="235">
        <v>2.7</v>
      </c>
      <c r="I643" s="236"/>
      <c r="J643" s="232"/>
      <c r="K643" s="232"/>
      <c r="L643" s="237"/>
      <c r="M643" s="238"/>
      <c r="N643" s="239"/>
      <c r="O643" s="239"/>
      <c r="P643" s="239"/>
      <c r="Q643" s="239"/>
      <c r="R643" s="239"/>
      <c r="S643" s="239"/>
      <c r="T643" s="240"/>
      <c r="AT643" s="241" t="s">
        <v>159</v>
      </c>
      <c r="AU643" s="241" t="s">
        <v>87</v>
      </c>
      <c r="AV643" s="14" t="s">
        <v>87</v>
      </c>
      <c r="AW643" s="14" t="s">
        <v>33</v>
      </c>
      <c r="AX643" s="14" t="s">
        <v>77</v>
      </c>
      <c r="AY643" s="241" t="s">
        <v>149</v>
      </c>
    </row>
    <row r="644" spans="1:65" s="13" customFormat="1">
      <c r="B644" s="221"/>
      <c r="C644" s="222"/>
      <c r="D644" s="217" t="s">
        <v>159</v>
      </c>
      <c r="E644" s="223" t="s">
        <v>1</v>
      </c>
      <c r="F644" s="224" t="s">
        <v>264</v>
      </c>
      <c r="G644" s="222"/>
      <c r="H644" s="223" t="s">
        <v>1</v>
      </c>
      <c r="I644" s="225"/>
      <c r="J644" s="222"/>
      <c r="K644" s="222"/>
      <c r="L644" s="226"/>
      <c r="M644" s="227"/>
      <c r="N644" s="228"/>
      <c r="O644" s="228"/>
      <c r="P644" s="228"/>
      <c r="Q644" s="228"/>
      <c r="R644" s="228"/>
      <c r="S644" s="228"/>
      <c r="T644" s="229"/>
      <c r="AT644" s="230" t="s">
        <v>159</v>
      </c>
      <c r="AU644" s="230" t="s">
        <v>87</v>
      </c>
      <c r="AV644" s="13" t="s">
        <v>85</v>
      </c>
      <c r="AW644" s="13" t="s">
        <v>33</v>
      </c>
      <c r="AX644" s="13" t="s">
        <v>77</v>
      </c>
      <c r="AY644" s="230" t="s">
        <v>149</v>
      </c>
    </row>
    <row r="645" spans="1:65" s="14" customFormat="1">
      <c r="B645" s="231"/>
      <c r="C645" s="232"/>
      <c r="D645" s="217" t="s">
        <v>159</v>
      </c>
      <c r="E645" s="233" t="s">
        <v>1</v>
      </c>
      <c r="F645" s="234" t="s">
        <v>550</v>
      </c>
      <c r="G645" s="232"/>
      <c r="H645" s="235">
        <v>2.7</v>
      </c>
      <c r="I645" s="236"/>
      <c r="J645" s="232"/>
      <c r="K645" s="232"/>
      <c r="L645" s="237"/>
      <c r="M645" s="238"/>
      <c r="N645" s="239"/>
      <c r="O645" s="239"/>
      <c r="P645" s="239"/>
      <c r="Q645" s="239"/>
      <c r="R645" s="239"/>
      <c r="S645" s="239"/>
      <c r="T645" s="240"/>
      <c r="AT645" s="241" t="s">
        <v>159</v>
      </c>
      <c r="AU645" s="241" t="s">
        <v>87</v>
      </c>
      <c r="AV645" s="14" t="s">
        <v>87</v>
      </c>
      <c r="AW645" s="14" t="s">
        <v>33</v>
      </c>
      <c r="AX645" s="14" t="s">
        <v>77</v>
      </c>
      <c r="AY645" s="241" t="s">
        <v>149</v>
      </c>
    </row>
    <row r="646" spans="1:65" s="15" customFormat="1">
      <c r="B646" s="242"/>
      <c r="C646" s="243"/>
      <c r="D646" s="217" t="s">
        <v>159</v>
      </c>
      <c r="E646" s="244" t="s">
        <v>113</v>
      </c>
      <c r="F646" s="245" t="s">
        <v>215</v>
      </c>
      <c r="G646" s="243"/>
      <c r="H646" s="246">
        <v>8.1</v>
      </c>
      <c r="I646" s="247"/>
      <c r="J646" s="243"/>
      <c r="K646" s="243"/>
      <c r="L646" s="248"/>
      <c r="M646" s="249"/>
      <c r="N646" s="250"/>
      <c r="O646" s="250"/>
      <c r="P646" s="250"/>
      <c r="Q646" s="250"/>
      <c r="R646" s="250"/>
      <c r="S646" s="250"/>
      <c r="T646" s="251"/>
      <c r="AT646" s="252" t="s">
        <v>159</v>
      </c>
      <c r="AU646" s="252" t="s">
        <v>87</v>
      </c>
      <c r="AV646" s="15" t="s">
        <v>156</v>
      </c>
      <c r="AW646" s="15" t="s">
        <v>33</v>
      </c>
      <c r="AX646" s="15" t="s">
        <v>85</v>
      </c>
      <c r="AY646" s="252" t="s">
        <v>149</v>
      </c>
    </row>
    <row r="647" spans="1:65" s="2" customFormat="1" ht="21.75" customHeight="1">
      <c r="A647" s="34"/>
      <c r="B647" s="35"/>
      <c r="C647" s="204" t="s">
        <v>551</v>
      </c>
      <c r="D647" s="204" t="s">
        <v>151</v>
      </c>
      <c r="E647" s="205" t="s">
        <v>552</v>
      </c>
      <c r="F647" s="206" t="s">
        <v>553</v>
      </c>
      <c r="G647" s="207" t="s">
        <v>154</v>
      </c>
      <c r="H647" s="208">
        <v>8.1</v>
      </c>
      <c r="I647" s="209"/>
      <c r="J647" s="210">
        <f>ROUND(I647*H647,2)</f>
        <v>0</v>
      </c>
      <c r="K647" s="206" t="s">
        <v>155</v>
      </c>
      <c r="L647" s="39"/>
      <c r="M647" s="211" t="s">
        <v>1</v>
      </c>
      <c r="N647" s="212" t="s">
        <v>42</v>
      </c>
      <c r="O647" s="71"/>
      <c r="P647" s="213">
        <f>O647*H647</f>
        <v>0</v>
      </c>
      <c r="Q647" s="213">
        <v>0</v>
      </c>
      <c r="R647" s="213">
        <f>Q647*H647</f>
        <v>0</v>
      </c>
      <c r="S647" s="213">
        <v>0</v>
      </c>
      <c r="T647" s="214">
        <f>S647*H647</f>
        <v>0</v>
      </c>
      <c r="U647" s="34"/>
      <c r="V647" s="34"/>
      <c r="W647" s="34"/>
      <c r="X647" s="34"/>
      <c r="Y647" s="34"/>
      <c r="Z647" s="34"/>
      <c r="AA647" s="34"/>
      <c r="AB647" s="34"/>
      <c r="AC647" s="34"/>
      <c r="AD647" s="34"/>
      <c r="AE647" s="34"/>
      <c r="AR647" s="215" t="s">
        <v>156</v>
      </c>
      <c r="AT647" s="215" t="s">
        <v>151</v>
      </c>
      <c r="AU647" s="215" t="s">
        <v>87</v>
      </c>
      <c r="AY647" s="17" t="s">
        <v>149</v>
      </c>
      <c r="BE647" s="216">
        <f>IF(N647="základní",J647,0)</f>
        <v>0</v>
      </c>
      <c r="BF647" s="216">
        <f>IF(N647="snížená",J647,0)</f>
        <v>0</v>
      </c>
      <c r="BG647" s="216">
        <f>IF(N647="zákl. přenesená",J647,0)</f>
        <v>0</v>
      </c>
      <c r="BH647" s="216">
        <f>IF(N647="sníž. přenesená",J647,0)</f>
        <v>0</v>
      </c>
      <c r="BI647" s="216">
        <f>IF(N647="nulová",J647,0)</f>
        <v>0</v>
      </c>
      <c r="BJ647" s="17" t="s">
        <v>85</v>
      </c>
      <c r="BK647" s="216">
        <f>ROUND(I647*H647,2)</f>
        <v>0</v>
      </c>
      <c r="BL647" s="17" t="s">
        <v>156</v>
      </c>
      <c r="BM647" s="215" t="s">
        <v>554</v>
      </c>
    </row>
    <row r="648" spans="1:65" s="2" customFormat="1" ht="39">
      <c r="A648" s="34"/>
      <c r="B648" s="35"/>
      <c r="C648" s="36"/>
      <c r="D648" s="217" t="s">
        <v>158</v>
      </c>
      <c r="E648" s="36"/>
      <c r="F648" s="218" t="s">
        <v>555</v>
      </c>
      <c r="G648" s="36"/>
      <c r="H648" s="36"/>
      <c r="I648" s="116"/>
      <c r="J648" s="36"/>
      <c r="K648" s="36"/>
      <c r="L648" s="39"/>
      <c r="M648" s="219"/>
      <c r="N648" s="220"/>
      <c r="O648" s="71"/>
      <c r="P648" s="71"/>
      <c r="Q648" s="71"/>
      <c r="R648" s="71"/>
      <c r="S648" s="71"/>
      <c r="T648" s="72"/>
      <c r="U648" s="34"/>
      <c r="V648" s="34"/>
      <c r="W648" s="34"/>
      <c r="X648" s="34"/>
      <c r="Y648" s="34"/>
      <c r="Z648" s="34"/>
      <c r="AA648" s="34"/>
      <c r="AB648" s="34"/>
      <c r="AC648" s="34"/>
      <c r="AD648" s="34"/>
      <c r="AE648" s="34"/>
      <c r="AT648" s="17" t="s">
        <v>158</v>
      </c>
      <c r="AU648" s="17" t="s">
        <v>87</v>
      </c>
    </row>
    <row r="649" spans="1:65" s="14" customFormat="1">
      <c r="B649" s="231"/>
      <c r="C649" s="232"/>
      <c r="D649" s="217" t="s">
        <v>159</v>
      </c>
      <c r="E649" s="233" t="s">
        <v>1</v>
      </c>
      <c r="F649" s="234" t="s">
        <v>113</v>
      </c>
      <c r="G649" s="232"/>
      <c r="H649" s="235">
        <v>8.1</v>
      </c>
      <c r="I649" s="236"/>
      <c r="J649" s="232"/>
      <c r="K649" s="232"/>
      <c r="L649" s="237"/>
      <c r="M649" s="238"/>
      <c r="N649" s="239"/>
      <c r="O649" s="239"/>
      <c r="P649" s="239"/>
      <c r="Q649" s="239"/>
      <c r="R649" s="239"/>
      <c r="S649" s="239"/>
      <c r="T649" s="240"/>
      <c r="AT649" s="241" t="s">
        <v>159</v>
      </c>
      <c r="AU649" s="241" t="s">
        <v>87</v>
      </c>
      <c r="AV649" s="14" t="s">
        <v>87</v>
      </c>
      <c r="AW649" s="14" t="s">
        <v>33</v>
      </c>
      <c r="AX649" s="14" t="s">
        <v>85</v>
      </c>
      <c r="AY649" s="241" t="s">
        <v>149</v>
      </c>
    </row>
    <row r="650" spans="1:65" s="2" customFormat="1" ht="21.75" customHeight="1">
      <c r="A650" s="34"/>
      <c r="B650" s="35"/>
      <c r="C650" s="204" t="s">
        <v>222</v>
      </c>
      <c r="D650" s="204" t="s">
        <v>151</v>
      </c>
      <c r="E650" s="205" t="s">
        <v>556</v>
      </c>
      <c r="F650" s="206" t="s">
        <v>557</v>
      </c>
      <c r="G650" s="207" t="s">
        <v>174</v>
      </c>
      <c r="H650" s="208">
        <v>151.80000000000001</v>
      </c>
      <c r="I650" s="209"/>
      <c r="J650" s="210">
        <f>ROUND(I650*H650,2)</f>
        <v>0</v>
      </c>
      <c r="K650" s="206" t="s">
        <v>155</v>
      </c>
      <c r="L650" s="39"/>
      <c r="M650" s="211" t="s">
        <v>1</v>
      </c>
      <c r="N650" s="212" t="s">
        <v>42</v>
      </c>
      <c r="O650" s="71"/>
      <c r="P650" s="213">
        <f>O650*H650</f>
        <v>0</v>
      </c>
      <c r="Q650" s="213">
        <v>0</v>
      </c>
      <c r="R650" s="213">
        <f>Q650*H650</f>
        <v>0</v>
      </c>
      <c r="S650" s="213">
        <v>0</v>
      </c>
      <c r="T650" s="214">
        <f>S650*H650</f>
        <v>0</v>
      </c>
      <c r="U650" s="34"/>
      <c r="V650" s="34"/>
      <c r="W650" s="34"/>
      <c r="X650" s="34"/>
      <c r="Y650" s="34"/>
      <c r="Z650" s="34"/>
      <c r="AA650" s="34"/>
      <c r="AB650" s="34"/>
      <c r="AC650" s="34"/>
      <c r="AD650" s="34"/>
      <c r="AE650" s="34"/>
      <c r="AR650" s="215" t="s">
        <v>156</v>
      </c>
      <c r="AT650" s="215" t="s">
        <v>151</v>
      </c>
      <c r="AU650" s="215" t="s">
        <v>87</v>
      </c>
      <c r="AY650" s="17" t="s">
        <v>149</v>
      </c>
      <c r="BE650" s="216">
        <f>IF(N650="základní",J650,0)</f>
        <v>0</v>
      </c>
      <c r="BF650" s="216">
        <f>IF(N650="snížená",J650,0)</f>
        <v>0</v>
      </c>
      <c r="BG650" s="216">
        <f>IF(N650="zákl. přenesená",J650,0)</f>
        <v>0</v>
      </c>
      <c r="BH650" s="216">
        <f>IF(N650="sníž. přenesená",J650,0)</f>
        <v>0</v>
      </c>
      <c r="BI650" s="216">
        <f>IF(N650="nulová",J650,0)</f>
        <v>0</v>
      </c>
      <c r="BJ650" s="17" t="s">
        <v>85</v>
      </c>
      <c r="BK650" s="216">
        <f>ROUND(I650*H650,2)</f>
        <v>0</v>
      </c>
      <c r="BL650" s="17" t="s">
        <v>156</v>
      </c>
      <c r="BM650" s="215" t="s">
        <v>558</v>
      </c>
    </row>
    <row r="651" spans="1:65" s="2" customFormat="1" ht="39">
      <c r="A651" s="34"/>
      <c r="B651" s="35"/>
      <c r="C651" s="36"/>
      <c r="D651" s="217" t="s">
        <v>158</v>
      </c>
      <c r="E651" s="36"/>
      <c r="F651" s="218" t="s">
        <v>559</v>
      </c>
      <c r="G651" s="36"/>
      <c r="H651" s="36"/>
      <c r="I651" s="116"/>
      <c r="J651" s="36"/>
      <c r="K651" s="36"/>
      <c r="L651" s="39"/>
      <c r="M651" s="219"/>
      <c r="N651" s="220"/>
      <c r="O651" s="71"/>
      <c r="P651" s="71"/>
      <c r="Q651" s="71"/>
      <c r="R651" s="71"/>
      <c r="S651" s="71"/>
      <c r="T651" s="72"/>
      <c r="U651" s="34"/>
      <c r="V651" s="34"/>
      <c r="W651" s="34"/>
      <c r="X651" s="34"/>
      <c r="Y651" s="34"/>
      <c r="Z651" s="34"/>
      <c r="AA651" s="34"/>
      <c r="AB651" s="34"/>
      <c r="AC651" s="34"/>
      <c r="AD651" s="34"/>
      <c r="AE651" s="34"/>
      <c r="AT651" s="17" t="s">
        <v>158</v>
      </c>
      <c r="AU651" s="17" t="s">
        <v>87</v>
      </c>
    </row>
    <row r="652" spans="1:65" s="2" customFormat="1" ht="19.5">
      <c r="A652" s="34"/>
      <c r="B652" s="35"/>
      <c r="C652" s="36"/>
      <c r="D652" s="217" t="s">
        <v>241</v>
      </c>
      <c r="E652" s="36"/>
      <c r="F652" s="253" t="s">
        <v>560</v>
      </c>
      <c r="G652" s="36"/>
      <c r="H652" s="36"/>
      <c r="I652" s="116"/>
      <c r="J652" s="36"/>
      <c r="K652" s="36"/>
      <c r="L652" s="39"/>
      <c r="M652" s="219"/>
      <c r="N652" s="220"/>
      <c r="O652" s="71"/>
      <c r="P652" s="71"/>
      <c r="Q652" s="71"/>
      <c r="R652" s="71"/>
      <c r="S652" s="71"/>
      <c r="T652" s="72"/>
      <c r="U652" s="34"/>
      <c r="V652" s="34"/>
      <c r="W652" s="34"/>
      <c r="X652" s="34"/>
      <c r="Y652" s="34"/>
      <c r="Z652" s="34"/>
      <c r="AA652" s="34"/>
      <c r="AB652" s="34"/>
      <c r="AC652" s="34"/>
      <c r="AD652" s="34"/>
      <c r="AE652" s="34"/>
      <c r="AT652" s="17" t="s">
        <v>241</v>
      </c>
      <c r="AU652" s="17" t="s">
        <v>87</v>
      </c>
    </row>
    <row r="653" spans="1:65" s="13" customFormat="1">
      <c r="B653" s="221"/>
      <c r="C653" s="222"/>
      <c r="D653" s="217" t="s">
        <v>159</v>
      </c>
      <c r="E653" s="223" t="s">
        <v>1</v>
      </c>
      <c r="F653" s="224" t="s">
        <v>561</v>
      </c>
      <c r="G653" s="222"/>
      <c r="H653" s="223" t="s">
        <v>1</v>
      </c>
      <c r="I653" s="225"/>
      <c r="J653" s="222"/>
      <c r="K653" s="222"/>
      <c r="L653" s="226"/>
      <c r="M653" s="227"/>
      <c r="N653" s="228"/>
      <c r="O653" s="228"/>
      <c r="P653" s="228"/>
      <c r="Q653" s="228"/>
      <c r="R653" s="228"/>
      <c r="S653" s="228"/>
      <c r="T653" s="229"/>
      <c r="AT653" s="230" t="s">
        <v>159</v>
      </c>
      <c r="AU653" s="230" t="s">
        <v>87</v>
      </c>
      <c r="AV653" s="13" t="s">
        <v>85</v>
      </c>
      <c r="AW653" s="13" t="s">
        <v>33</v>
      </c>
      <c r="AX653" s="13" t="s">
        <v>77</v>
      </c>
      <c r="AY653" s="230" t="s">
        <v>149</v>
      </c>
    </row>
    <row r="654" spans="1:65" s="14" customFormat="1">
      <c r="B654" s="231"/>
      <c r="C654" s="232"/>
      <c r="D654" s="217" t="s">
        <v>159</v>
      </c>
      <c r="E654" s="233" t="s">
        <v>99</v>
      </c>
      <c r="F654" s="234" t="s">
        <v>100</v>
      </c>
      <c r="G654" s="232"/>
      <c r="H654" s="235">
        <v>151.80000000000001</v>
      </c>
      <c r="I654" s="236"/>
      <c r="J654" s="232"/>
      <c r="K654" s="232"/>
      <c r="L654" s="237"/>
      <c r="M654" s="238"/>
      <c r="N654" s="239"/>
      <c r="O654" s="239"/>
      <c r="P654" s="239"/>
      <c r="Q654" s="239"/>
      <c r="R654" s="239"/>
      <c r="S654" s="239"/>
      <c r="T654" s="240"/>
      <c r="AT654" s="241" t="s">
        <v>159</v>
      </c>
      <c r="AU654" s="241" t="s">
        <v>87</v>
      </c>
      <c r="AV654" s="14" t="s">
        <v>87</v>
      </c>
      <c r="AW654" s="14" t="s">
        <v>33</v>
      </c>
      <c r="AX654" s="14" t="s">
        <v>85</v>
      </c>
      <c r="AY654" s="241" t="s">
        <v>149</v>
      </c>
    </row>
    <row r="655" spans="1:65" s="2" customFormat="1" ht="21.75" customHeight="1">
      <c r="A655" s="34"/>
      <c r="B655" s="35"/>
      <c r="C655" s="204" t="s">
        <v>562</v>
      </c>
      <c r="D655" s="204" t="s">
        <v>151</v>
      </c>
      <c r="E655" s="205" t="s">
        <v>563</v>
      </c>
      <c r="F655" s="206" t="s">
        <v>564</v>
      </c>
      <c r="G655" s="207" t="s">
        <v>184</v>
      </c>
      <c r="H655" s="208">
        <v>30</v>
      </c>
      <c r="I655" s="209"/>
      <c r="J655" s="210">
        <f>ROUND(I655*H655,2)</f>
        <v>0</v>
      </c>
      <c r="K655" s="206" t="s">
        <v>155</v>
      </c>
      <c r="L655" s="39"/>
      <c r="M655" s="211" t="s">
        <v>1</v>
      </c>
      <c r="N655" s="212" t="s">
        <v>42</v>
      </c>
      <c r="O655" s="71"/>
      <c r="P655" s="213">
        <f>O655*H655</f>
        <v>0</v>
      </c>
      <c r="Q655" s="213">
        <v>0</v>
      </c>
      <c r="R655" s="213">
        <f>Q655*H655</f>
        <v>0</v>
      </c>
      <c r="S655" s="213">
        <v>0</v>
      </c>
      <c r="T655" s="214">
        <f>S655*H655</f>
        <v>0</v>
      </c>
      <c r="U655" s="34"/>
      <c r="V655" s="34"/>
      <c r="W655" s="34"/>
      <c r="X655" s="34"/>
      <c r="Y655" s="34"/>
      <c r="Z655" s="34"/>
      <c r="AA655" s="34"/>
      <c r="AB655" s="34"/>
      <c r="AC655" s="34"/>
      <c r="AD655" s="34"/>
      <c r="AE655" s="34"/>
      <c r="AR655" s="215" t="s">
        <v>156</v>
      </c>
      <c r="AT655" s="215" t="s">
        <v>151</v>
      </c>
      <c r="AU655" s="215" t="s">
        <v>87</v>
      </c>
      <c r="AY655" s="17" t="s">
        <v>149</v>
      </c>
      <c r="BE655" s="216">
        <f>IF(N655="základní",J655,0)</f>
        <v>0</v>
      </c>
      <c r="BF655" s="216">
        <f>IF(N655="snížená",J655,0)</f>
        <v>0</v>
      </c>
      <c r="BG655" s="216">
        <f>IF(N655="zákl. přenesená",J655,0)</f>
        <v>0</v>
      </c>
      <c r="BH655" s="216">
        <f>IF(N655="sníž. přenesená",J655,0)</f>
        <v>0</v>
      </c>
      <c r="BI655" s="216">
        <f>IF(N655="nulová",J655,0)</f>
        <v>0</v>
      </c>
      <c r="BJ655" s="17" t="s">
        <v>85</v>
      </c>
      <c r="BK655" s="216">
        <f>ROUND(I655*H655,2)</f>
        <v>0</v>
      </c>
      <c r="BL655" s="17" t="s">
        <v>156</v>
      </c>
      <c r="BM655" s="215" t="s">
        <v>565</v>
      </c>
    </row>
    <row r="656" spans="1:65" s="2" customFormat="1" ht="39">
      <c r="A656" s="34"/>
      <c r="B656" s="35"/>
      <c r="C656" s="36"/>
      <c r="D656" s="217" t="s">
        <v>158</v>
      </c>
      <c r="E656" s="36"/>
      <c r="F656" s="218" t="s">
        <v>566</v>
      </c>
      <c r="G656" s="36"/>
      <c r="H656" s="36"/>
      <c r="I656" s="116"/>
      <c r="J656" s="36"/>
      <c r="K656" s="36"/>
      <c r="L656" s="39"/>
      <c r="M656" s="219"/>
      <c r="N656" s="220"/>
      <c r="O656" s="71"/>
      <c r="P656" s="71"/>
      <c r="Q656" s="71"/>
      <c r="R656" s="71"/>
      <c r="S656" s="71"/>
      <c r="T656" s="72"/>
      <c r="U656" s="34"/>
      <c r="V656" s="34"/>
      <c r="W656" s="34"/>
      <c r="X656" s="34"/>
      <c r="Y656" s="34"/>
      <c r="Z656" s="34"/>
      <c r="AA656" s="34"/>
      <c r="AB656" s="34"/>
      <c r="AC656" s="34"/>
      <c r="AD656" s="34"/>
      <c r="AE656" s="34"/>
      <c r="AT656" s="17" t="s">
        <v>158</v>
      </c>
      <c r="AU656" s="17" t="s">
        <v>87</v>
      </c>
    </row>
    <row r="657" spans="1:65" s="13" customFormat="1">
      <c r="B657" s="221"/>
      <c r="C657" s="222"/>
      <c r="D657" s="217" t="s">
        <v>159</v>
      </c>
      <c r="E657" s="223" t="s">
        <v>1</v>
      </c>
      <c r="F657" s="224" t="s">
        <v>160</v>
      </c>
      <c r="G657" s="222"/>
      <c r="H657" s="223" t="s">
        <v>1</v>
      </c>
      <c r="I657" s="225"/>
      <c r="J657" s="222"/>
      <c r="K657" s="222"/>
      <c r="L657" s="226"/>
      <c r="M657" s="227"/>
      <c r="N657" s="228"/>
      <c r="O657" s="228"/>
      <c r="P657" s="228"/>
      <c r="Q657" s="228"/>
      <c r="R657" s="228"/>
      <c r="S657" s="228"/>
      <c r="T657" s="229"/>
      <c r="AT657" s="230" t="s">
        <v>159</v>
      </c>
      <c r="AU657" s="230" t="s">
        <v>87</v>
      </c>
      <c r="AV657" s="13" t="s">
        <v>85</v>
      </c>
      <c r="AW657" s="13" t="s">
        <v>33</v>
      </c>
      <c r="AX657" s="13" t="s">
        <v>77</v>
      </c>
      <c r="AY657" s="230" t="s">
        <v>149</v>
      </c>
    </row>
    <row r="658" spans="1:65" s="14" customFormat="1">
      <c r="B658" s="231"/>
      <c r="C658" s="232"/>
      <c r="D658" s="217" t="s">
        <v>159</v>
      </c>
      <c r="E658" s="233" t="s">
        <v>97</v>
      </c>
      <c r="F658" s="234" t="s">
        <v>98</v>
      </c>
      <c r="G658" s="232"/>
      <c r="H658" s="235">
        <v>30</v>
      </c>
      <c r="I658" s="236"/>
      <c r="J658" s="232"/>
      <c r="K658" s="232"/>
      <c r="L658" s="237"/>
      <c r="M658" s="238"/>
      <c r="N658" s="239"/>
      <c r="O658" s="239"/>
      <c r="P658" s="239"/>
      <c r="Q658" s="239"/>
      <c r="R658" s="239"/>
      <c r="S658" s="239"/>
      <c r="T658" s="240"/>
      <c r="AT658" s="241" t="s">
        <v>159</v>
      </c>
      <c r="AU658" s="241" t="s">
        <v>87</v>
      </c>
      <c r="AV658" s="14" t="s">
        <v>87</v>
      </c>
      <c r="AW658" s="14" t="s">
        <v>33</v>
      </c>
      <c r="AX658" s="14" t="s">
        <v>85</v>
      </c>
      <c r="AY658" s="241" t="s">
        <v>149</v>
      </c>
    </row>
    <row r="659" spans="1:65" s="2" customFormat="1" ht="21.75" customHeight="1">
      <c r="A659" s="34"/>
      <c r="B659" s="35"/>
      <c r="C659" s="204" t="s">
        <v>194</v>
      </c>
      <c r="D659" s="204" t="s">
        <v>151</v>
      </c>
      <c r="E659" s="205" t="s">
        <v>567</v>
      </c>
      <c r="F659" s="206" t="s">
        <v>568</v>
      </c>
      <c r="G659" s="207" t="s">
        <v>174</v>
      </c>
      <c r="H659" s="208">
        <v>45</v>
      </c>
      <c r="I659" s="209"/>
      <c r="J659" s="210">
        <f>ROUND(I659*H659,2)</f>
        <v>0</v>
      </c>
      <c r="K659" s="206" t="s">
        <v>155</v>
      </c>
      <c r="L659" s="39"/>
      <c r="M659" s="211" t="s">
        <v>1</v>
      </c>
      <c r="N659" s="212" t="s">
        <v>42</v>
      </c>
      <c r="O659" s="71"/>
      <c r="P659" s="213">
        <f>O659*H659</f>
        <v>0</v>
      </c>
      <c r="Q659" s="213">
        <v>0</v>
      </c>
      <c r="R659" s="213">
        <f>Q659*H659</f>
        <v>0</v>
      </c>
      <c r="S659" s="213">
        <v>0</v>
      </c>
      <c r="T659" s="214">
        <f>S659*H659</f>
        <v>0</v>
      </c>
      <c r="U659" s="34"/>
      <c r="V659" s="34"/>
      <c r="W659" s="34"/>
      <c r="X659" s="34"/>
      <c r="Y659" s="34"/>
      <c r="Z659" s="34"/>
      <c r="AA659" s="34"/>
      <c r="AB659" s="34"/>
      <c r="AC659" s="34"/>
      <c r="AD659" s="34"/>
      <c r="AE659" s="34"/>
      <c r="AR659" s="215" t="s">
        <v>156</v>
      </c>
      <c r="AT659" s="215" t="s">
        <v>151</v>
      </c>
      <c r="AU659" s="215" t="s">
        <v>87</v>
      </c>
      <c r="AY659" s="17" t="s">
        <v>149</v>
      </c>
      <c r="BE659" s="216">
        <f>IF(N659="základní",J659,0)</f>
        <v>0</v>
      </c>
      <c r="BF659" s="216">
        <f>IF(N659="snížená",J659,0)</f>
        <v>0</v>
      </c>
      <c r="BG659" s="216">
        <f>IF(N659="zákl. přenesená",J659,0)</f>
        <v>0</v>
      </c>
      <c r="BH659" s="216">
        <f>IF(N659="sníž. přenesená",J659,0)</f>
        <v>0</v>
      </c>
      <c r="BI659" s="216">
        <f>IF(N659="nulová",J659,0)</f>
        <v>0</v>
      </c>
      <c r="BJ659" s="17" t="s">
        <v>85</v>
      </c>
      <c r="BK659" s="216">
        <f>ROUND(I659*H659,2)</f>
        <v>0</v>
      </c>
      <c r="BL659" s="17" t="s">
        <v>156</v>
      </c>
      <c r="BM659" s="215" t="s">
        <v>569</v>
      </c>
    </row>
    <row r="660" spans="1:65" s="2" customFormat="1" ht="29.25">
      <c r="A660" s="34"/>
      <c r="B660" s="35"/>
      <c r="C660" s="36"/>
      <c r="D660" s="217" t="s">
        <v>158</v>
      </c>
      <c r="E660" s="36"/>
      <c r="F660" s="218" t="s">
        <v>570</v>
      </c>
      <c r="G660" s="36"/>
      <c r="H660" s="36"/>
      <c r="I660" s="116"/>
      <c r="J660" s="36"/>
      <c r="K660" s="36"/>
      <c r="L660" s="39"/>
      <c r="M660" s="219"/>
      <c r="N660" s="220"/>
      <c r="O660" s="71"/>
      <c r="P660" s="71"/>
      <c r="Q660" s="71"/>
      <c r="R660" s="71"/>
      <c r="S660" s="71"/>
      <c r="T660" s="72"/>
      <c r="U660" s="34"/>
      <c r="V660" s="34"/>
      <c r="W660" s="34"/>
      <c r="X660" s="34"/>
      <c r="Y660" s="34"/>
      <c r="Z660" s="34"/>
      <c r="AA660" s="34"/>
      <c r="AB660" s="34"/>
      <c r="AC660" s="34"/>
      <c r="AD660" s="34"/>
      <c r="AE660" s="34"/>
      <c r="AT660" s="17" t="s">
        <v>158</v>
      </c>
      <c r="AU660" s="17" t="s">
        <v>87</v>
      </c>
    </row>
    <row r="661" spans="1:65" s="13" customFormat="1">
      <c r="B661" s="221"/>
      <c r="C661" s="222"/>
      <c r="D661" s="217" t="s">
        <v>159</v>
      </c>
      <c r="E661" s="223" t="s">
        <v>1</v>
      </c>
      <c r="F661" s="224" t="s">
        <v>200</v>
      </c>
      <c r="G661" s="222"/>
      <c r="H661" s="223" t="s">
        <v>1</v>
      </c>
      <c r="I661" s="225"/>
      <c r="J661" s="222"/>
      <c r="K661" s="222"/>
      <c r="L661" s="226"/>
      <c r="M661" s="227"/>
      <c r="N661" s="228"/>
      <c r="O661" s="228"/>
      <c r="P661" s="228"/>
      <c r="Q661" s="228"/>
      <c r="R661" s="228"/>
      <c r="S661" s="228"/>
      <c r="T661" s="229"/>
      <c r="AT661" s="230" t="s">
        <v>159</v>
      </c>
      <c r="AU661" s="230" t="s">
        <v>87</v>
      </c>
      <c r="AV661" s="13" t="s">
        <v>85</v>
      </c>
      <c r="AW661" s="13" t="s">
        <v>33</v>
      </c>
      <c r="AX661" s="13" t="s">
        <v>77</v>
      </c>
      <c r="AY661" s="230" t="s">
        <v>149</v>
      </c>
    </row>
    <row r="662" spans="1:65" s="14" customFormat="1">
      <c r="B662" s="231"/>
      <c r="C662" s="232"/>
      <c r="D662" s="217" t="s">
        <v>159</v>
      </c>
      <c r="E662" s="233" t="s">
        <v>1</v>
      </c>
      <c r="F662" s="234" t="s">
        <v>571</v>
      </c>
      <c r="G662" s="232"/>
      <c r="H662" s="235">
        <v>45</v>
      </c>
      <c r="I662" s="236"/>
      <c r="J662" s="232"/>
      <c r="K662" s="232"/>
      <c r="L662" s="237"/>
      <c r="M662" s="238"/>
      <c r="N662" s="239"/>
      <c r="O662" s="239"/>
      <c r="P662" s="239"/>
      <c r="Q662" s="239"/>
      <c r="R662" s="239"/>
      <c r="S662" s="239"/>
      <c r="T662" s="240"/>
      <c r="AT662" s="241" t="s">
        <v>159</v>
      </c>
      <c r="AU662" s="241" t="s">
        <v>87</v>
      </c>
      <c r="AV662" s="14" t="s">
        <v>87</v>
      </c>
      <c r="AW662" s="14" t="s">
        <v>33</v>
      </c>
      <c r="AX662" s="14" t="s">
        <v>85</v>
      </c>
      <c r="AY662" s="241" t="s">
        <v>149</v>
      </c>
    </row>
    <row r="663" spans="1:65" s="2" customFormat="1" ht="21.75" customHeight="1">
      <c r="A663" s="34"/>
      <c r="B663" s="35"/>
      <c r="C663" s="204" t="s">
        <v>572</v>
      </c>
      <c r="D663" s="204" t="s">
        <v>151</v>
      </c>
      <c r="E663" s="205" t="s">
        <v>573</v>
      </c>
      <c r="F663" s="206" t="s">
        <v>574</v>
      </c>
      <c r="G663" s="207" t="s">
        <v>184</v>
      </c>
      <c r="H663" s="208">
        <v>7</v>
      </c>
      <c r="I663" s="209"/>
      <c r="J663" s="210">
        <f>ROUND(I663*H663,2)</f>
        <v>0</v>
      </c>
      <c r="K663" s="206" t="s">
        <v>155</v>
      </c>
      <c r="L663" s="39"/>
      <c r="M663" s="211" t="s">
        <v>1</v>
      </c>
      <c r="N663" s="212" t="s">
        <v>42</v>
      </c>
      <c r="O663" s="71"/>
      <c r="P663" s="213">
        <f>O663*H663</f>
        <v>0</v>
      </c>
      <c r="Q663" s="213">
        <v>0</v>
      </c>
      <c r="R663" s="213">
        <f>Q663*H663</f>
        <v>0</v>
      </c>
      <c r="S663" s="213">
        <v>0</v>
      </c>
      <c r="T663" s="214">
        <f>S663*H663</f>
        <v>0</v>
      </c>
      <c r="U663" s="34"/>
      <c r="V663" s="34"/>
      <c r="W663" s="34"/>
      <c r="X663" s="34"/>
      <c r="Y663" s="34"/>
      <c r="Z663" s="34"/>
      <c r="AA663" s="34"/>
      <c r="AB663" s="34"/>
      <c r="AC663" s="34"/>
      <c r="AD663" s="34"/>
      <c r="AE663" s="34"/>
      <c r="AR663" s="215" t="s">
        <v>156</v>
      </c>
      <c r="AT663" s="215" t="s">
        <v>151</v>
      </c>
      <c r="AU663" s="215" t="s">
        <v>87</v>
      </c>
      <c r="AY663" s="17" t="s">
        <v>149</v>
      </c>
      <c r="BE663" s="216">
        <f>IF(N663="základní",J663,0)</f>
        <v>0</v>
      </c>
      <c r="BF663" s="216">
        <f>IF(N663="snížená",J663,0)</f>
        <v>0</v>
      </c>
      <c r="BG663" s="216">
        <f>IF(N663="zákl. přenesená",J663,0)</f>
        <v>0</v>
      </c>
      <c r="BH663" s="216">
        <f>IF(N663="sníž. přenesená",J663,0)</f>
        <v>0</v>
      </c>
      <c r="BI663" s="216">
        <f>IF(N663="nulová",J663,0)</f>
        <v>0</v>
      </c>
      <c r="BJ663" s="17" t="s">
        <v>85</v>
      </c>
      <c r="BK663" s="216">
        <f>ROUND(I663*H663,2)</f>
        <v>0</v>
      </c>
      <c r="BL663" s="17" t="s">
        <v>156</v>
      </c>
      <c r="BM663" s="215" t="s">
        <v>575</v>
      </c>
    </row>
    <row r="664" spans="1:65" s="2" customFormat="1" ht="48.75">
      <c r="A664" s="34"/>
      <c r="B664" s="35"/>
      <c r="C664" s="36"/>
      <c r="D664" s="217" t="s">
        <v>158</v>
      </c>
      <c r="E664" s="36"/>
      <c r="F664" s="218" t="s">
        <v>576</v>
      </c>
      <c r="G664" s="36"/>
      <c r="H664" s="36"/>
      <c r="I664" s="116"/>
      <c r="J664" s="36"/>
      <c r="K664" s="36"/>
      <c r="L664" s="39"/>
      <c r="M664" s="219"/>
      <c r="N664" s="220"/>
      <c r="O664" s="71"/>
      <c r="P664" s="71"/>
      <c r="Q664" s="71"/>
      <c r="R664" s="71"/>
      <c r="S664" s="71"/>
      <c r="T664" s="72"/>
      <c r="U664" s="34"/>
      <c r="V664" s="34"/>
      <c r="W664" s="34"/>
      <c r="X664" s="34"/>
      <c r="Y664" s="34"/>
      <c r="Z664" s="34"/>
      <c r="AA664" s="34"/>
      <c r="AB664" s="34"/>
      <c r="AC664" s="34"/>
      <c r="AD664" s="34"/>
      <c r="AE664" s="34"/>
      <c r="AT664" s="17" t="s">
        <v>158</v>
      </c>
      <c r="AU664" s="17" t="s">
        <v>87</v>
      </c>
    </row>
    <row r="665" spans="1:65" s="13" customFormat="1">
      <c r="B665" s="221"/>
      <c r="C665" s="222"/>
      <c r="D665" s="217" t="s">
        <v>159</v>
      </c>
      <c r="E665" s="223" t="s">
        <v>1</v>
      </c>
      <c r="F665" s="224" t="s">
        <v>577</v>
      </c>
      <c r="G665" s="222"/>
      <c r="H665" s="223" t="s">
        <v>1</v>
      </c>
      <c r="I665" s="225"/>
      <c r="J665" s="222"/>
      <c r="K665" s="222"/>
      <c r="L665" s="226"/>
      <c r="M665" s="227"/>
      <c r="N665" s="228"/>
      <c r="O665" s="228"/>
      <c r="P665" s="228"/>
      <c r="Q665" s="228"/>
      <c r="R665" s="228"/>
      <c r="S665" s="228"/>
      <c r="T665" s="229"/>
      <c r="AT665" s="230" t="s">
        <v>159</v>
      </c>
      <c r="AU665" s="230" t="s">
        <v>87</v>
      </c>
      <c r="AV665" s="13" t="s">
        <v>85</v>
      </c>
      <c r="AW665" s="13" t="s">
        <v>33</v>
      </c>
      <c r="AX665" s="13" t="s">
        <v>77</v>
      </c>
      <c r="AY665" s="230" t="s">
        <v>149</v>
      </c>
    </row>
    <row r="666" spans="1:65" s="14" customFormat="1">
      <c r="B666" s="231"/>
      <c r="C666" s="232"/>
      <c r="D666" s="217" t="s">
        <v>159</v>
      </c>
      <c r="E666" s="233" t="s">
        <v>1</v>
      </c>
      <c r="F666" s="234" t="s">
        <v>188</v>
      </c>
      <c r="G666" s="232"/>
      <c r="H666" s="235">
        <v>7</v>
      </c>
      <c r="I666" s="236"/>
      <c r="J666" s="232"/>
      <c r="K666" s="232"/>
      <c r="L666" s="237"/>
      <c r="M666" s="238"/>
      <c r="N666" s="239"/>
      <c r="O666" s="239"/>
      <c r="P666" s="239"/>
      <c r="Q666" s="239"/>
      <c r="R666" s="239"/>
      <c r="S666" s="239"/>
      <c r="T666" s="240"/>
      <c r="AT666" s="241" t="s">
        <v>159</v>
      </c>
      <c r="AU666" s="241" t="s">
        <v>87</v>
      </c>
      <c r="AV666" s="14" t="s">
        <v>87</v>
      </c>
      <c r="AW666" s="14" t="s">
        <v>33</v>
      </c>
      <c r="AX666" s="14" t="s">
        <v>85</v>
      </c>
      <c r="AY666" s="241" t="s">
        <v>149</v>
      </c>
    </row>
    <row r="667" spans="1:65" s="12" customFormat="1" ht="22.9" customHeight="1">
      <c r="B667" s="188"/>
      <c r="C667" s="189"/>
      <c r="D667" s="190" t="s">
        <v>76</v>
      </c>
      <c r="E667" s="202" t="s">
        <v>578</v>
      </c>
      <c r="F667" s="202" t="s">
        <v>579</v>
      </c>
      <c r="G667" s="189"/>
      <c r="H667" s="189"/>
      <c r="I667" s="192"/>
      <c r="J667" s="203">
        <f>BK667</f>
        <v>0</v>
      </c>
      <c r="K667" s="189"/>
      <c r="L667" s="194"/>
      <c r="M667" s="195"/>
      <c r="N667" s="196"/>
      <c r="O667" s="196"/>
      <c r="P667" s="197">
        <f>SUM(P668:P768)</f>
        <v>0</v>
      </c>
      <c r="Q667" s="196"/>
      <c r="R667" s="197">
        <f>SUM(R668:R768)</f>
        <v>633.88825499999984</v>
      </c>
      <c r="S667" s="196"/>
      <c r="T667" s="198">
        <f>SUM(T668:T768)</f>
        <v>0</v>
      </c>
      <c r="AR667" s="199" t="s">
        <v>166</v>
      </c>
      <c r="AT667" s="200" t="s">
        <v>76</v>
      </c>
      <c r="AU667" s="200" t="s">
        <v>85</v>
      </c>
      <c r="AY667" s="199" t="s">
        <v>149</v>
      </c>
      <c r="BK667" s="201">
        <f>SUM(BK668:BK768)</f>
        <v>0</v>
      </c>
    </row>
    <row r="668" spans="1:65" s="2" customFormat="1" ht="21.75" customHeight="1">
      <c r="A668" s="34"/>
      <c r="B668" s="35"/>
      <c r="C668" s="254" t="s">
        <v>580</v>
      </c>
      <c r="D668" s="254" t="s">
        <v>578</v>
      </c>
      <c r="E668" s="255" t="s">
        <v>581</v>
      </c>
      <c r="F668" s="256" t="s">
        <v>582</v>
      </c>
      <c r="G668" s="257" t="s">
        <v>174</v>
      </c>
      <c r="H668" s="258">
        <v>150</v>
      </c>
      <c r="I668" s="259"/>
      <c r="J668" s="260">
        <f>ROUND(I668*H668,2)</f>
        <v>0</v>
      </c>
      <c r="K668" s="256" t="s">
        <v>155</v>
      </c>
      <c r="L668" s="261"/>
      <c r="M668" s="262" t="s">
        <v>1</v>
      </c>
      <c r="N668" s="263" t="s">
        <v>42</v>
      </c>
      <c r="O668" s="71"/>
      <c r="P668" s="213">
        <f>O668*H668</f>
        <v>0</v>
      </c>
      <c r="Q668" s="213">
        <v>0</v>
      </c>
      <c r="R668" s="213">
        <f>Q668*H668</f>
        <v>0</v>
      </c>
      <c r="S668" s="213">
        <v>0</v>
      </c>
      <c r="T668" s="214">
        <f>S668*H668</f>
        <v>0</v>
      </c>
      <c r="U668" s="34"/>
      <c r="V668" s="34"/>
      <c r="W668" s="34"/>
      <c r="X668" s="34"/>
      <c r="Y668" s="34"/>
      <c r="Z668" s="34"/>
      <c r="AA668" s="34"/>
      <c r="AB668" s="34"/>
      <c r="AC668" s="34"/>
      <c r="AD668" s="34"/>
      <c r="AE668" s="34"/>
      <c r="AR668" s="215" t="s">
        <v>195</v>
      </c>
      <c r="AT668" s="215" t="s">
        <v>578</v>
      </c>
      <c r="AU668" s="215" t="s">
        <v>87</v>
      </c>
      <c r="AY668" s="17" t="s">
        <v>149</v>
      </c>
      <c r="BE668" s="216">
        <f>IF(N668="základní",J668,0)</f>
        <v>0</v>
      </c>
      <c r="BF668" s="216">
        <f>IF(N668="snížená",J668,0)</f>
        <v>0</v>
      </c>
      <c r="BG668" s="216">
        <f>IF(N668="zákl. přenesená",J668,0)</f>
        <v>0</v>
      </c>
      <c r="BH668" s="216">
        <f>IF(N668="sníž. přenesená",J668,0)</f>
        <v>0</v>
      </c>
      <c r="BI668" s="216">
        <f>IF(N668="nulová",J668,0)</f>
        <v>0</v>
      </c>
      <c r="BJ668" s="17" t="s">
        <v>85</v>
      </c>
      <c r="BK668" s="216">
        <f>ROUND(I668*H668,2)</f>
        <v>0</v>
      </c>
      <c r="BL668" s="17" t="s">
        <v>156</v>
      </c>
      <c r="BM668" s="215" t="s">
        <v>583</v>
      </c>
    </row>
    <row r="669" spans="1:65" s="2" customFormat="1">
      <c r="A669" s="34"/>
      <c r="B669" s="35"/>
      <c r="C669" s="36"/>
      <c r="D669" s="217" t="s">
        <v>158</v>
      </c>
      <c r="E669" s="36"/>
      <c r="F669" s="218" t="s">
        <v>582</v>
      </c>
      <c r="G669" s="36"/>
      <c r="H669" s="36"/>
      <c r="I669" s="116"/>
      <c r="J669" s="36"/>
      <c r="K669" s="36"/>
      <c r="L669" s="39"/>
      <c r="M669" s="219"/>
      <c r="N669" s="220"/>
      <c r="O669" s="71"/>
      <c r="P669" s="71"/>
      <c r="Q669" s="71"/>
      <c r="R669" s="71"/>
      <c r="S669" s="71"/>
      <c r="T669" s="72"/>
      <c r="U669" s="34"/>
      <c r="V669" s="34"/>
      <c r="W669" s="34"/>
      <c r="X669" s="34"/>
      <c r="Y669" s="34"/>
      <c r="Z669" s="34"/>
      <c r="AA669" s="34"/>
      <c r="AB669" s="34"/>
      <c r="AC669" s="34"/>
      <c r="AD669" s="34"/>
      <c r="AE669" s="34"/>
      <c r="AT669" s="17" t="s">
        <v>158</v>
      </c>
      <c r="AU669" s="17" t="s">
        <v>87</v>
      </c>
    </row>
    <row r="670" spans="1:65" s="13" customFormat="1">
      <c r="B670" s="221"/>
      <c r="C670" s="222"/>
      <c r="D670" s="217" t="s">
        <v>159</v>
      </c>
      <c r="E670" s="223" t="s">
        <v>1</v>
      </c>
      <c r="F670" s="224" t="s">
        <v>160</v>
      </c>
      <c r="G670" s="222"/>
      <c r="H670" s="223" t="s">
        <v>1</v>
      </c>
      <c r="I670" s="225"/>
      <c r="J670" s="222"/>
      <c r="K670" s="222"/>
      <c r="L670" s="226"/>
      <c r="M670" s="227"/>
      <c r="N670" s="228"/>
      <c r="O670" s="228"/>
      <c r="P670" s="228"/>
      <c r="Q670" s="228"/>
      <c r="R670" s="228"/>
      <c r="S670" s="228"/>
      <c r="T670" s="229"/>
      <c r="AT670" s="230" t="s">
        <v>159</v>
      </c>
      <c r="AU670" s="230" t="s">
        <v>87</v>
      </c>
      <c r="AV670" s="13" t="s">
        <v>85</v>
      </c>
      <c r="AW670" s="13" t="s">
        <v>33</v>
      </c>
      <c r="AX670" s="13" t="s">
        <v>77</v>
      </c>
      <c r="AY670" s="230" t="s">
        <v>149</v>
      </c>
    </row>
    <row r="671" spans="1:65" s="14" customFormat="1">
      <c r="B671" s="231"/>
      <c r="C671" s="232"/>
      <c r="D671" s="217" t="s">
        <v>159</v>
      </c>
      <c r="E671" s="233" t="s">
        <v>1</v>
      </c>
      <c r="F671" s="234" t="s">
        <v>584</v>
      </c>
      <c r="G671" s="232"/>
      <c r="H671" s="235">
        <v>150</v>
      </c>
      <c r="I671" s="236"/>
      <c r="J671" s="232"/>
      <c r="K671" s="232"/>
      <c r="L671" s="237"/>
      <c r="M671" s="238"/>
      <c r="N671" s="239"/>
      <c r="O671" s="239"/>
      <c r="P671" s="239"/>
      <c r="Q671" s="239"/>
      <c r="R671" s="239"/>
      <c r="S671" s="239"/>
      <c r="T671" s="240"/>
      <c r="AT671" s="241" t="s">
        <v>159</v>
      </c>
      <c r="AU671" s="241" t="s">
        <v>87</v>
      </c>
      <c r="AV671" s="14" t="s">
        <v>87</v>
      </c>
      <c r="AW671" s="14" t="s">
        <v>33</v>
      </c>
      <c r="AX671" s="14" t="s">
        <v>85</v>
      </c>
      <c r="AY671" s="241" t="s">
        <v>149</v>
      </c>
    </row>
    <row r="672" spans="1:65" s="2" customFormat="1" ht="21.75" customHeight="1">
      <c r="A672" s="34"/>
      <c r="B672" s="35"/>
      <c r="C672" s="254" t="s">
        <v>585</v>
      </c>
      <c r="D672" s="254" t="s">
        <v>578</v>
      </c>
      <c r="E672" s="255" t="s">
        <v>586</v>
      </c>
      <c r="F672" s="256" t="s">
        <v>587</v>
      </c>
      <c r="G672" s="257" t="s">
        <v>588</v>
      </c>
      <c r="H672" s="258">
        <v>522</v>
      </c>
      <c r="I672" s="259"/>
      <c r="J672" s="260">
        <f>ROUND(I672*H672,2)</f>
        <v>0</v>
      </c>
      <c r="K672" s="256" t="s">
        <v>155</v>
      </c>
      <c r="L672" s="261"/>
      <c r="M672" s="262" t="s">
        <v>1</v>
      </c>
      <c r="N672" s="263" t="s">
        <v>42</v>
      </c>
      <c r="O672" s="71"/>
      <c r="P672" s="213">
        <f>O672*H672</f>
        <v>0</v>
      </c>
      <c r="Q672" s="213">
        <v>1</v>
      </c>
      <c r="R672" s="213">
        <f>Q672*H672</f>
        <v>522</v>
      </c>
      <c r="S672" s="213">
        <v>0</v>
      </c>
      <c r="T672" s="214">
        <f>S672*H672</f>
        <v>0</v>
      </c>
      <c r="U672" s="34"/>
      <c r="V672" s="34"/>
      <c r="W672" s="34"/>
      <c r="X672" s="34"/>
      <c r="Y672" s="34"/>
      <c r="Z672" s="34"/>
      <c r="AA672" s="34"/>
      <c r="AB672" s="34"/>
      <c r="AC672" s="34"/>
      <c r="AD672" s="34"/>
      <c r="AE672" s="34"/>
      <c r="AR672" s="215" t="s">
        <v>195</v>
      </c>
      <c r="AT672" s="215" t="s">
        <v>578</v>
      </c>
      <c r="AU672" s="215" t="s">
        <v>87</v>
      </c>
      <c r="AY672" s="17" t="s">
        <v>149</v>
      </c>
      <c r="BE672" s="216">
        <f>IF(N672="základní",J672,0)</f>
        <v>0</v>
      </c>
      <c r="BF672" s="216">
        <f>IF(N672="snížená",J672,0)</f>
        <v>0</v>
      </c>
      <c r="BG672" s="216">
        <f>IF(N672="zákl. přenesená",J672,0)</f>
        <v>0</v>
      </c>
      <c r="BH672" s="216">
        <f>IF(N672="sníž. přenesená",J672,0)</f>
        <v>0</v>
      </c>
      <c r="BI672" s="216">
        <f>IF(N672="nulová",J672,0)</f>
        <v>0</v>
      </c>
      <c r="BJ672" s="17" t="s">
        <v>85</v>
      </c>
      <c r="BK672" s="216">
        <f>ROUND(I672*H672,2)</f>
        <v>0</v>
      </c>
      <c r="BL672" s="17" t="s">
        <v>156</v>
      </c>
      <c r="BM672" s="215" t="s">
        <v>589</v>
      </c>
    </row>
    <row r="673" spans="1:65" s="2" customFormat="1">
      <c r="A673" s="34"/>
      <c r="B673" s="35"/>
      <c r="C673" s="36"/>
      <c r="D673" s="217" t="s">
        <v>158</v>
      </c>
      <c r="E673" s="36"/>
      <c r="F673" s="218" t="s">
        <v>587</v>
      </c>
      <c r="G673" s="36"/>
      <c r="H673" s="36"/>
      <c r="I673" s="116"/>
      <c r="J673" s="36"/>
      <c r="K673" s="36"/>
      <c r="L673" s="39"/>
      <c r="M673" s="219"/>
      <c r="N673" s="220"/>
      <c r="O673" s="71"/>
      <c r="P673" s="71"/>
      <c r="Q673" s="71"/>
      <c r="R673" s="71"/>
      <c r="S673" s="71"/>
      <c r="T673" s="72"/>
      <c r="U673" s="34"/>
      <c r="V673" s="34"/>
      <c r="W673" s="34"/>
      <c r="X673" s="34"/>
      <c r="Y673" s="34"/>
      <c r="Z673" s="34"/>
      <c r="AA673" s="34"/>
      <c r="AB673" s="34"/>
      <c r="AC673" s="34"/>
      <c r="AD673" s="34"/>
      <c r="AE673" s="34"/>
      <c r="AT673" s="17" t="s">
        <v>158</v>
      </c>
      <c r="AU673" s="17" t="s">
        <v>87</v>
      </c>
    </row>
    <row r="674" spans="1:65" s="14" customFormat="1">
      <c r="B674" s="231"/>
      <c r="C674" s="232"/>
      <c r="D674" s="217" t="s">
        <v>159</v>
      </c>
      <c r="E674" s="233" t="s">
        <v>119</v>
      </c>
      <c r="F674" s="234" t="s">
        <v>590</v>
      </c>
      <c r="G674" s="232"/>
      <c r="H674" s="235">
        <v>522</v>
      </c>
      <c r="I674" s="236"/>
      <c r="J674" s="232"/>
      <c r="K674" s="232"/>
      <c r="L674" s="237"/>
      <c r="M674" s="238"/>
      <c r="N674" s="239"/>
      <c r="O674" s="239"/>
      <c r="P674" s="239"/>
      <c r="Q674" s="239"/>
      <c r="R674" s="239"/>
      <c r="S674" s="239"/>
      <c r="T674" s="240"/>
      <c r="AT674" s="241" t="s">
        <v>159</v>
      </c>
      <c r="AU674" s="241" t="s">
        <v>87</v>
      </c>
      <c r="AV674" s="14" t="s">
        <v>87</v>
      </c>
      <c r="AW674" s="14" t="s">
        <v>33</v>
      </c>
      <c r="AX674" s="14" t="s">
        <v>85</v>
      </c>
      <c r="AY674" s="241" t="s">
        <v>149</v>
      </c>
    </row>
    <row r="675" spans="1:65" s="2" customFormat="1" ht="21.75" customHeight="1">
      <c r="A675" s="34"/>
      <c r="B675" s="35"/>
      <c r="C675" s="254" t="s">
        <v>591</v>
      </c>
      <c r="D675" s="254" t="s">
        <v>578</v>
      </c>
      <c r="E675" s="255" t="s">
        <v>592</v>
      </c>
      <c r="F675" s="256" t="s">
        <v>593</v>
      </c>
      <c r="G675" s="257" t="s">
        <v>588</v>
      </c>
      <c r="H675" s="258">
        <v>57.683999999999997</v>
      </c>
      <c r="I675" s="259"/>
      <c r="J675" s="260">
        <f>ROUND(I675*H675,2)</f>
        <v>0</v>
      </c>
      <c r="K675" s="256" t="s">
        <v>155</v>
      </c>
      <c r="L675" s="261"/>
      <c r="M675" s="262" t="s">
        <v>1</v>
      </c>
      <c r="N675" s="263" t="s">
        <v>42</v>
      </c>
      <c r="O675" s="71"/>
      <c r="P675" s="213">
        <f>O675*H675</f>
        <v>0</v>
      </c>
      <c r="Q675" s="213">
        <v>1</v>
      </c>
      <c r="R675" s="213">
        <f>Q675*H675</f>
        <v>57.683999999999997</v>
      </c>
      <c r="S675" s="213">
        <v>0</v>
      </c>
      <c r="T675" s="214">
        <f>S675*H675</f>
        <v>0</v>
      </c>
      <c r="U675" s="34"/>
      <c r="V675" s="34"/>
      <c r="W675" s="34"/>
      <c r="X675" s="34"/>
      <c r="Y675" s="34"/>
      <c r="Z675" s="34"/>
      <c r="AA675" s="34"/>
      <c r="AB675" s="34"/>
      <c r="AC675" s="34"/>
      <c r="AD675" s="34"/>
      <c r="AE675" s="34"/>
      <c r="AR675" s="215" t="s">
        <v>195</v>
      </c>
      <c r="AT675" s="215" t="s">
        <v>578</v>
      </c>
      <c r="AU675" s="215" t="s">
        <v>87</v>
      </c>
      <c r="AY675" s="17" t="s">
        <v>149</v>
      </c>
      <c r="BE675" s="216">
        <f>IF(N675="základní",J675,0)</f>
        <v>0</v>
      </c>
      <c r="BF675" s="216">
        <f>IF(N675="snížená",J675,0)</f>
        <v>0</v>
      </c>
      <c r="BG675" s="216">
        <f>IF(N675="zákl. přenesená",J675,0)</f>
        <v>0</v>
      </c>
      <c r="BH675" s="216">
        <f>IF(N675="sníž. přenesená",J675,0)</f>
        <v>0</v>
      </c>
      <c r="BI675" s="216">
        <f>IF(N675="nulová",J675,0)</f>
        <v>0</v>
      </c>
      <c r="BJ675" s="17" t="s">
        <v>85</v>
      </c>
      <c r="BK675" s="216">
        <f>ROUND(I675*H675,2)</f>
        <v>0</v>
      </c>
      <c r="BL675" s="17" t="s">
        <v>156</v>
      </c>
      <c r="BM675" s="215" t="s">
        <v>594</v>
      </c>
    </row>
    <row r="676" spans="1:65" s="2" customFormat="1">
      <c r="A676" s="34"/>
      <c r="B676" s="35"/>
      <c r="C676" s="36"/>
      <c r="D676" s="217" t="s">
        <v>158</v>
      </c>
      <c r="E676" s="36"/>
      <c r="F676" s="218" t="s">
        <v>593</v>
      </c>
      <c r="G676" s="36"/>
      <c r="H676" s="36"/>
      <c r="I676" s="116"/>
      <c r="J676" s="36"/>
      <c r="K676" s="36"/>
      <c r="L676" s="39"/>
      <c r="M676" s="219"/>
      <c r="N676" s="220"/>
      <c r="O676" s="71"/>
      <c r="P676" s="71"/>
      <c r="Q676" s="71"/>
      <c r="R676" s="71"/>
      <c r="S676" s="71"/>
      <c r="T676" s="72"/>
      <c r="U676" s="34"/>
      <c r="V676" s="34"/>
      <c r="W676" s="34"/>
      <c r="X676" s="34"/>
      <c r="Y676" s="34"/>
      <c r="Z676" s="34"/>
      <c r="AA676" s="34"/>
      <c r="AB676" s="34"/>
      <c r="AC676" s="34"/>
      <c r="AD676" s="34"/>
      <c r="AE676" s="34"/>
      <c r="AT676" s="17" t="s">
        <v>158</v>
      </c>
      <c r="AU676" s="17" t="s">
        <v>87</v>
      </c>
    </row>
    <row r="677" spans="1:65" s="14" customFormat="1">
      <c r="B677" s="231"/>
      <c r="C677" s="232"/>
      <c r="D677" s="217" t="s">
        <v>159</v>
      </c>
      <c r="E677" s="233" t="s">
        <v>105</v>
      </c>
      <c r="F677" s="234" t="s">
        <v>595</v>
      </c>
      <c r="G677" s="232"/>
      <c r="H677" s="235">
        <v>57.683999999999997</v>
      </c>
      <c r="I677" s="236"/>
      <c r="J677" s="232"/>
      <c r="K677" s="232"/>
      <c r="L677" s="237"/>
      <c r="M677" s="238"/>
      <c r="N677" s="239"/>
      <c r="O677" s="239"/>
      <c r="P677" s="239"/>
      <c r="Q677" s="239"/>
      <c r="R677" s="239"/>
      <c r="S677" s="239"/>
      <c r="T677" s="240"/>
      <c r="AT677" s="241" t="s">
        <v>159</v>
      </c>
      <c r="AU677" s="241" t="s">
        <v>87</v>
      </c>
      <c r="AV677" s="14" t="s">
        <v>87</v>
      </c>
      <c r="AW677" s="14" t="s">
        <v>33</v>
      </c>
      <c r="AX677" s="14" t="s">
        <v>85</v>
      </c>
      <c r="AY677" s="241" t="s">
        <v>149</v>
      </c>
    </row>
    <row r="678" spans="1:65" s="2" customFormat="1" ht="21.75" customHeight="1">
      <c r="A678" s="34"/>
      <c r="B678" s="35"/>
      <c r="C678" s="254" t="s">
        <v>596</v>
      </c>
      <c r="D678" s="254" t="s">
        <v>578</v>
      </c>
      <c r="E678" s="255" t="s">
        <v>597</v>
      </c>
      <c r="F678" s="256" t="s">
        <v>598</v>
      </c>
      <c r="G678" s="257" t="s">
        <v>588</v>
      </c>
      <c r="H678" s="258">
        <v>45</v>
      </c>
      <c r="I678" s="259"/>
      <c r="J678" s="260">
        <f>ROUND(I678*H678,2)</f>
        <v>0</v>
      </c>
      <c r="K678" s="256" t="s">
        <v>155</v>
      </c>
      <c r="L678" s="261"/>
      <c r="M678" s="262" t="s">
        <v>1</v>
      </c>
      <c r="N678" s="263" t="s">
        <v>42</v>
      </c>
      <c r="O678" s="71"/>
      <c r="P678" s="213">
        <f>O678*H678</f>
        <v>0</v>
      </c>
      <c r="Q678" s="213">
        <v>1</v>
      </c>
      <c r="R678" s="213">
        <f>Q678*H678</f>
        <v>45</v>
      </c>
      <c r="S678" s="213">
        <v>0</v>
      </c>
      <c r="T678" s="214">
        <f>S678*H678</f>
        <v>0</v>
      </c>
      <c r="U678" s="34"/>
      <c r="V678" s="34"/>
      <c r="W678" s="34"/>
      <c r="X678" s="34"/>
      <c r="Y678" s="34"/>
      <c r="Z678" s="34"/>
      <c r="AA678" s="34"/>
      <c r="AB678" s="34"/>
      <c r="AC678" s="34"/>
      <c r="AD678" s="34"/>
      <c r="AE678" s="34"/>
      <c r="AR678" s="215" t="s">
        <v>195</v>
      </c>
      <c r="AT678" s="215" t="s">
        <v>578</v>
      </c>
      <c r="AU678" s="215" t="s">
        <v>87</v>
      </c>
      <c r="AY678" s="17" t="s">
        <v>149</v>
      </c>
      <c r="BE678" s="216">
        <f>IF(N678="základní",J678,0)</f>
        <v>0</v>
      </c>
      <c r="BF678" s="216">
        <f>IF(N678="snížená",J678,0)</f>
        <v>0</v>
      </c>
      <c r="BG678" s="216">
        <f>IF(N678="zákl. přenesená",J678,0)</f>
        <v>0</v>
      </c>
      <c r="BH678" s="216">
        <f>IF(N678="sníž. přenesená",J678,0)</f>
        <v>0</v>
      </c>
      <c r="BI678" s="216">
        <f>IF(N678="nulová",J678,0)</f>
        <v>0</v>
      </c>
      <c r="BJ678" s="17" t="s">
        <v>85</v>
      </c>
      <c r="BK678" s="216">
        <f>ROUND(I678*H678,2)</f>
        <v>0</v>
      </c>
      <c r="BL678" s="17" t="s">
        <v>156</v>
      </c>
      <c r="BM678" s="215" t="s">
        <v>599</v>
      </c>
    </row>
    <row r="679" spans="1:65" s="2" customFormat="1">
      <c r="A679" s="34"/>
      <c r="B679" s="35"/>
      <c r="C679" s="36"/>
      <c r="D679" s="217" t="s">
        <v>158</v>
      </c>
      <c r="E679" s="36"/>
      <c r="F679" s="218" t="s">
        <v>598</v>
      </c>
      <c r="G679" s="36"/>
      <c r="H679" s="36"/>
      <c r="I679" s="116"/>
      <c r="J679" s="36"/>
      <c r="K679" s="36"/>
      <c r="L679" s="39"/>
      <c r="M679" s="219"/>
      <c r="N679" s="220"/>
      <c r="O679" s="71"/>
      <c r="P679" s="71"/>
      <c r="Q679" s="71"/>
      <c r="R679" s="71"/>
      <c r="S679" s="71"/>
      <c r="T679" s="72"/>
      <c r="U679" s="34"/>
      <c r="V679" s="34"/>
      <c r="W679" s="34"/>
      <c r="X679" s="34"/>
      <c r="Y679" s="34"/>
      <c r="Z679" s="34"/>
      <c r="AA679" s="34"/>
      <c r="AB679" s="34"/>
      <c r="AC679" s="34"/>
      <c r="AD679" s="34"/>
      <c r="AE679" s="34"/>
      <c r="AT679" s="17" t="s">
        <v>158</v>
      </c>
      <c r="AU679" s="17" t="s">
        <v>87</v>
      </c>
    </row>
    <row r="680" spans="1:65" s="14" customFormat="1">
      <c r="B680" s="231"/>
      <c r="C680" s="232"/>
      <c r="D680" s="217" t="s">
        <v>159</v>
      </c>
      <c r="E680" s="233" t="s">
        <v>121</v>
      </c>
      <c r="F680" s="234" t="s">
        <v>600</v>
      </c>
      <c r="G680" s="232"/>
      <c r="H680" s="235">
        <v>45</v>
      </c>
      <c r="I680" s="236"/>
      <c r="J680" s="232"/>
      <c r="K680" s="232"/>
      <c r="L680" s="237"/>
      <c r="M680" s="238"/>
      <c r="N680" s="239"/>
      <c r="O680" s="239"/>
      <c r="P680" s="239"/>
      <c r="Q680" s="239"/>
      <c r="R680" s="239"/>
      <c r="S680" s="239"/>
      <c r="T680" s="240"/>
      <c r="AT680" s="241" t="s">
        <v>159</v>
      </c>
      <c r="AU680" s="241" t="s">
        <v>87</v>
      </c>
      <c r="AV680" s="14" t="s">
        <v>87</v>
      </c>
      <c r="AW680" s="14" t="s">
        <v>33</v>
      </c>
      <c r="AX680" s="14" t="s">
        <v>85</v>
      </c>
      <c r="AY680" s="241" t="s">
        <v>149</v>
      </c>
    </row>
    <row r="681" spans="1:65" s="2" customFormat="1" ht="21.75" customHeight="1">
      <c r="A681" s="34"/>
      <c r="B681" s="35"/>
      <c r="C681" s="254" t="s">
        <v>601</v>
      </c>
      <c r="D681" s="254" t="s">
        <v>578</v>
      </c>
      <c r="E681" s="255" t="s">
        <v>602</v>
      </c>
      <c r="F681" s="256" t="s">
        <v>603</v>
      </c>
      <c r="G681" s="257" t="s">
        <v>258</v>
      </c>
      <c r="H681" s="258">
        <v>767</v>
      </c>
      <c r="I681" s="259"/>
      <c r="J681" s="260">
        <f>ROUND(I681*H681,2)</f>
        <v>0</v>
      </c>
      <c r="K681" s="256" t="s">
        <v>155</v>
      </c>
      <c r="L681" s="261"/>
      <c r="M681" s="262" t="s">
        <v>1</v>
      </c>
      <c r="N681" s="263" t="s">
        <v>42</v>
      </c>
      <c r="O681" s="71"/>
      <c r="P681" s="213">
        <f>O681*H681</f>
        <v>0</v>
      </c>
      <c r="Q681" s="213">
        <v>1.8000000000000001E-4</v>
      </c>
      <c r="R681" s="213">
        <f>Q681*H681</f>
        <v>0.13806000000000002</v>
      </c>
      <c r="S681" s="213">
        <v>0</v>
      </c>
      <c r="T681" s="214">
        <f>S681*H681</f>
        <v>0</v>
      </c>
      <c r="U681" s="34"/>
      <c r="V681" s="34"/>
      <c r="W681" s="34"/>
      <c r="X681" s="34"/>
      <c r="Y681" s="34"/>
      <c r="Z681" s="34"/>
      <c r="AA681" s="34"/>
      <c r="AB681" s="34"/>
      <c r="AC681" s="34"/>
      <c r="AD681" s="34"/>
      <c r="AE681" s="34"/>
      <c r="AR681" s="215" t="s">
        <v>195</v>
      </c>
      <c r="AT681" s="215" t="s">
        <v>578</v>
      </c>
      <c r="AU681" s="215" t="s">
        <v>87</v>
      </c>
      <c r="AY681" s="17" t="s">
        <v>149</v>
      </c>
      <c r="BE681" s="216">
        <f>IF(N681="základní",J681,0)</f>
        <v>0</v>
      </c>
      <c r="BF681" s="216">
        <f>IF(N681="snížená",J681,0)</f>
        <v>0</v>
      </c>
      <c r="BG681" s="216">
        <f>IF(N681="zákl. přenesená",J681,0)</f>
        <v>0</v>
      </c>
      <c r="BH681" s="216">
        <f>IF(N681="sníž. přenesená",J681,0)</f>
        <v>0</v>
      </c>
      <c r="BI681" s="216">
        <f>IF(N681="nulová",J681,0)</f>
        <v>0</v>
      </c>
      <c r="BJ681" s="17" t="s">
        <v>85</v>
      </c>
      <c r="BK681" s="216">
        <f>ROUND(I681*H681,2)</f>
        <v>0</v>
      </c>
      <c r="BL681" s="17" t="s">
        <v>156</v>
      </c>
      <c r="BM681" s="215" t="s">
        <v>604</v>
      </c>
    </row>
    <row r="682" spans="1:65" s="2" customFormat="1">
      <c r="A682" s="34"/>
      <c r="B682" s="35"/>
      <c r="C682" s="36"/>
      <c r="D682" s="217" t="s">
        <v>158</v>
      </c>
      <c r="E682" s="36"/>
      <c r="F682" s="218" t="s">
        <v>603</v>
      </c>
      <c r="G682" s="36"/>
      <c r="H682" s="36"/>
      <c r="I682" s="116"/>
      <c r="J682" s="36"/>
      <c r="K682" s="36"/>
      <c r="L682" s="39"/>
      <c r="M682" s="219"/>
      <c r="N682" s="220"/>
      <c r="O682" s="71"/>
      <c r="P682" s="71"/>
      <c r="Q682" s="71"/>
      <c r="R682" s="71"/>
      <c r="S682" s="71"/>
      <c r="T682" s="72"/>
      <c r="U682" s="34"/>
      <c r="V682" s="34"/>
      <c r="W682" s="34"/>
      <c r="X682" s="34"/>
      <c r="Y682" s="34"/>
      <c r="Z682" s="34"/>
      <c r="AA682" s="34"/>
      <c r="AB682" s="34"/>
      <c r="AC682" s="34"/>
      <c r="AD682" s="34"/>
      <c r="AE682" s="34"/>
      <c r="AT682" s="17" t="s">
        <v>158</v>
      </c>
      <c r="AU682" s="17" t="s">
        <v>87</v>
      </c>
    </row>
    <row r="683" spans="1:65" s="13" customFormat="1">
      <c r="B683" s="221"/>
      <c r="C683" s="222"/>
      <c r="D683" s="217" t="s">
        <v>159</v>
      </c>
      <c r="E683" s="223" t="s">
        <v>1</v>
      </c>
      <c r="F683" s="224" t="s">
        <v>605</v>
      </c>
      <c r="G683" s="222"/>
      <c r="H683" s="223" t="s">
        <v>1</v>
      </c>
      <c r="I683" s="225"/>
      <c r="J683" s="222"/>
      <c r="K683" s="222"/>
      <c r="L683" s="226"/>
      <c r="M683" s="227"/>
      <c r="N683" s="228"/>
      <c r="O683" s="228"/>
      <c r="P683" s="228"/>
      <c r="Q683" s="228"/>
      <c r="R683" s="228"/>
      <c r="S683" s="228"/>
      <c r="T683" s="229"/>
      <c r="AT683" s="230" t="s">
        <v>159</v>
      </c>
      <c r="AU683" s="230" t="s">
        <v>87</v>
      </c>
      <c r="AV683" s="13" t="s">
        <v>85</v>
      </c>
      <c r="AW683" s="13" t="s">
        <v>33</v>
      </c>
      <c r="AX683" s="13" t="s">
        <v>77</v>
      </c>
      <c r="AY683" s="230" t="s">
        <v>149</v>
      </c>
    </row>
    <row r="684" spans="1:65" s="14" customFormat="1">
      <c r="B684" s="231"/>
      <c r="C684" s="232"/>
      <c r="D684" s="217" t="s">
        <v>159</v>
      </c>
      <c r="E684" s="233" t="s">
        <v>1</v>
      </c>
      <c r="F684" s="234" t="s">
        <v>606</v>
      </c>
      <c r="G684" s="232"/>
      <c r="H684" s="235">
        <v>625</v>
      </c>
      <c r="I684" s="236"/>
      <c r="J684" s="232"/>
      <c r="K684" s="232"/>
      <c r="L684" s="237"/>
      <c r="M684" s="238"/>
      <c r="N684" s="239"/>
      <c r="O684" s="239"/>
      <c r="P684" s="239"/>
      <c r="Q684" s="239"/>
      <c r="R684" s="239"/>
      <c r="S684" s="239"/>
      <c r="T684" s="240"/>
      <c r="AT684" s="241" t="s">
        <v>159</v>
      </c>
      <c r="AU684" s="241" t="s">
        <v>87</v>
      </c>
      <c r="AV684" s="14" t="s">
        <v>87</v>
      </c>
      <c r="AW684" s="14" t="s">
        <v>33</v>
      </c>
      <c r="AX684" s="14" t="s">
        <v>77</v>
      </c>
      <c r="AY684" s="241" t="s">
        <v>149</v>
      </c>
    </row>
    <row r="685" spans="1:65" s="13" customFormat="1">
      <c r="B685" s="221"/>
      <c r="C685" s="222"/>
      <c r="D685" s="217" t="s">
        <v>159</v>
      </c>
      <c r="E685" s="223" t="s">
        <v>1</v>
      </c>
      <c r="F685" s="224" t="s">
        <v>211</v>
      </c>
      <c r="G685" s="222"/>
      <c r="H685" s="223" t="s">
        <v>1</v>
      </c>
      <c r="I685" s="225"/>
      <c r="J685" s="222"/>
      <c r="K685" s="222"/>
      <c r="L685" s="226"/>
      <c r="M685" s="227"/>
      <c r="N685" s="228"/>
      <c r="O685" s="228"/>
      <c r="P685" s="228"/>
      <c r="Q685" s="228"/>
      <c r="R685" s="228"/>
      <c r="S685" s="228"/>
      <c r="T685" s="229"/>
      <c r="AT685" s="230" t="s">
        <v>159</v>
      </c>
      <c r="AU685" s="230" t="s">
        <v>87</v>
      </c>
      <c r="AV685" s="13" t="s">
        <v>85</v>
      </c>
      <c r="AW685" s="13" t="s">
        <v>33</v>
      </c>
      <c r="AX685" s="13" t="s">
        <v>77</v>
      </c>
      <c r="AY685" s="230" t="s">
        <v>149</v>
      </c>
    </row>
    <row r="686" spans="1:65" s="14" customFormat="1">
      <c r="B686" s="231"/>
      <c r="C686" s="232"/>
      <c r="D686" s="217" t="s">
        <v>159</v>
      </c>
      <c r="E686" s="233" t="s">
        <v>1</v>
      </c>
      <c r="F686" s="234" t="s">
        <v>607</v>
      </c>
      <c r="G686" s="232"/>
      <c r="H686" s="235">
        <v>142</v>
      </c>
      <c r="I686" s="236"/>
      <c r="J686" s="232"/>
      <c r="K686" s="232"/>
      <c r="L686" s="237"/>
      <c r="M686" s="238"/>
      <c r="N686" s="239"/>
      <c r="O686" s="239"/>
      <c r="P686" s="239"/>
      <c r="Q686" s="239"/>
      <c r="R686" s="239"/>
      <c r="S686" s="239"/>
      <c r="T686" s="240"/>
      <c r="AT686" s="241" t="s">
        <v>159</v>
      </c>
      <c r="AU686" s="241" t="s">
        <v>87</v>
      </c>
      <c r="AV686" s="14" t="s">
        <v>87</v>
      </c>
      <c r="AW686" s="14" t="s">
        <v>33</v>
      </c>
      <c r="AX686" s="14" t="s">
        <v>77</v>
      </c>
      <c r="AY686" s="241" t="s">
        <v>149</v>
      </c>
    </row>
    <row r="687" spans="1:65" s="15" customFormat="1">
      <c r="B687" s="242"/>
      <c r="C687" s="243"/>
      <c r="D687" s="217" t="s">
        <v>159</v>
      </c>
      <c r="E687" s="244" t="s">
        <v>1</v>
      </c>
      <c r="F687" s="245" t="s">
        <v>215</v>
      </c>
      <c r="G687" s="243"/>
      <c r="H687" s="246">
        <v>767</v>
      </c>
      <c r="I687" s="247"/>
      <c r="J687" s="243"/>
      <c r="K687" s="243"/>
      <c r="L687" s="248"/>
      <c r="M687" s="249"/>
      <c r="N687" s="250"/>
      <c r="O687" s="250"/>
      <c r="P687" s="250"/>
      <c r="Q687" s="250"/>
      <c r="R687" s="250"/>
      <c r="S687" s="250"/>
      <c r="T687" s="251"/>
      <c r="AT687" s="252" t="s">
        <v>159</v>
      </c>
      <c r="AU687" s="252" t="s">
        <v>87</v>
      </c>
      <c r="AV687" s="15" t="s">
        <v>156</v>
      </c>
      <c r="AW687" s="15" t="s">
        <v>33</v>
      </c>
      <c r="AX687" s="15" t="s">
        <v>85</v>
      </c>
      <c r="AY687" s="252" t="s">
        <v>149</v>
      </c>
    </row>
    <row r="688" spans="1:65" s="2" customFormat="1" ht="21.75" customHeight="1">
      <c r="A688" s="34"/>
      <c r="B688" s="35"/>
      <c r="C688" s="254" t="s">
        <v>608</v>
      </c>
      <c r="D688" s="254" t="s">
        <v>578</v>
      </c>
      <c r="E688" s="255" t="s">
        <v>609</v>
      </c>
      <c r="F688" s="256" t="s">
        <v>610</v>
      </c>
      <c r="G688" s="257" t="s">
        <v>184</v>
      </c>
      <c r="H688" s="258">
        <v>7.2009999999999996</v>
      </c>
      <c r="I688" s="259"/>
      <c r="J688" s="260">
        <f>ROUND(I688*H688,2)</f>
        <v>0</v>
      </c>
      <c r="K688" s="256" t="s">
        <v>155</v>
      </c>
      <c r="L688" s="261"/>
      <c r="M688" s="262" t="s">
        <v>1</v>
      </c>
      <c r="N688" s="263" t="s">
        <v>42</v>
      </c>
      <c r="O688" s="71"/>
      <c r="P688" s="213">
        <f>O688*H688</f>
        <v>0</v>
      </c>
      <c r="Q688" s="213">
        <v>0.95499999999999996</v>
      </c>
      <c r="R688" s="213">
        <f>Q688*H688</f>
        <v>6.8769549999999997</v>
      </c>
      <c r="S688" s="213">
        <v>0</v>
      </c>
      <c r="T688" s="214">
        <f>S688*H688</f>
        <v>0</v>
      </c>
      <c r="U688" s="34"/>
      <c r="V688" s="34"/>
      <c r="W688" s="34"/>
      <c r="X688" s="34"/>
      <c r="Y688" s="34"/>
      <c r="Z688" s="34"/>
      <c r="AA688" s="34"/>
      <c r="AB688" s="34"/>
      <c r="AC688" s="34"/>
      <c r="AD688" s="34"/>
      <c r="AE688" s="34"/>
      <c r="AR688" s="215" t="s">
        <v>195</v>
      </c>
      <c r="AT688" s="215" t="s">
        <v>578</v>
      </c>
      <c r="AU688" s="215" t="s">
        <v>87</v>
      </c>
      <c r="AY688" s="17" t="s">
        <v>149</v>
      </c>
      <c r="BE688" s="216">
        <f>IF(N688="základní",J688,0)</f>
        <v>0</v>
      </c>
      <c r="BF688" s="216">
        <f>IF(N688="snížená",J688,0)</f>
        <v>0</v>
      </c>
      <c r="BG688" s="216">
        <f>IF(N688="zákl. přenesená",J688,0)</f>
        <v>0</v>
      </c>
      <c r="BH688" s="216">
        <f>IF(N688="sníž. přenesená",J688,0)</f>
        <v>0</v>
      </c>
      <c r="BI688" s="216">
        <f>IF(N688="nulová",J688,0)</f>
        <v>0</v>
      </c>
      <c r="BJ688" s="17" t="s">
        <v>85</v>
      </c>
      <c r="BK688" s="216">
        <f>ROUND(I688*H688,2)</f>
        <v>0</v>
      </c>
      <c r="BL688" s="17" t="s">
        <v>156</v>
      </c>
      <c r="BM688" s="215" t="s">
        <v>611</v>
      </c>
    </row>
    <row r="689" spans="1:65" s="2" customFormat="1">
      <c r="A689" s="34"/>
      <c r="B689" s="35"/>
      <c r="C689" s="36"/>
      <c r="D689" s="217" t="s">
        <v>158</v>
      </c>
      <c r="E689" s="36"/>
      <c r="F689" s="218" t="s">
        <v>610</v>
      </c>
      <c r="G689" s="36"/>
      <c r="H689" s="36"/>
      <c r="I689" s="116"/>
      <c r="J689" s="36"/>
      <c r="K689" s="36"/>
      <c r="L689" s="39"/>
      <c r="M689" s="219"/>
      <c r="N689" s="220"/>
      <c r="O689" s="71"/>
      <c r="P689" s="71"/>
      <c r="Q689" s="71"/>
      <c r="R689" s="71"/>
      <c r="S689" s="71"/>
      <c r="T689" s="72"/>
      <c r="U689" s="34"/>
      <c r="V689" s="34"/>
      <c r="W689" s="34"/>
      <c r="X689" s="34"/>
      <c r="Y689" s="34"/>
      <c r="Z689" s="34"/>
      <c r="AA689" s="34"/>
      <c r="AB689" s="34"/>
      <c r="AC689" s="34"/>
      <c r="AD689" s="34"/>
      <c r="AE689" s="34"/>
      <c r="AT689" s="17" t="s">
        <v>158</v>
      </c>
      <c r="AU689" s="17" t="s">
        <v>87</v>
      </c>
    </row>
    <row r="690" spans="1:65" s="13" customFormat="1">
      <c r="B690" s="221"/>
      <c r="C690" s="222"/>
      <c r="D690" s="217" t="s">
        <v>159</v>
      </c>
      <c r="E690" s="223" t="s">
        <v>1</v>
      </c>
      <c r="F690" s="224" t="s">
        <v>231</v>
      </c>
      <c r="G690" s="222"/>
      <c r="H690" s="223" t="s">
        <v>1</v>
      </c>
      <c r="I690" s="225"/>
      <c r="J690" s="222"/>
      <c r="K690" s="222"/>
      <c r="L690" s="226"/>
      <c r="M690" s="227"/>
      <c r="N690" s="228"/>
      <c r="O690" s="228"/>
      <c r="P690" s="228"/>
      <c r="Q690" s="228"/>
      <c r="R690" s="228"/>
      <c r="S690" s="228"/>
      <c r="T690" s="229"/>
      <c r="AT690" s="230" t="s">
        <v>159</v>
      </c>
      <c r="AU690" s="230" t="s">
        <v>87</v>
      </c>
      <c r="AV690" s="13" t="s">
        <v>85</v>
      </c>
      <c r="AW690" s="13" t="s">
        <v>33</v>
      </c>
      <c r="AX690" s="13" t="s">
        <v>77</v>
      </c>
      <c r="AY690" s="230" t="s">
        <v>149</v>
      </c>
    </row>
    <row r="691" spans="1:65" s="14" customFormat="1">
      <c r="B691" s="231"/>
      <c r="C691" s="232"/>
      <c r="D691" s="217" t="s">
        <v>159</v>
      </c>
      <c r="E691" s="233" t="s">
        <v>1</v>
      </c>
      <c r="F691" s="234" t="s">
        <v>612</v>
      </c>
      <c r="G691" s="232"/>
      <c r="H691" s="235">
        <v>1.119</v>
      </c>
      <c r="I691" s="236"/>
      <c r="J691" s="232"/>
      <c r="K691" s="232"/>
      <c r="L691" s="237"/>
      <c r="M691" s="238"/>
      <c r="N691" s="239"/>
      <c r="O691" s="239"/>
      <c r="P691" s="239"/>
      <c r="Q691" s="239"/>
      <c r="R691" s="239"/>
      <c r="S691" s="239"/>
      <c r="T691" s="240"/>
      <c r="AT691" s="241" t="s">
        <v>159</v>
      </c>
      <c r="AU691" s="241" t="s">
        <v>87</v>
      </c>
      <c r="AV691" s="14" t="s">
        <v>87</v>
      </c>
      <c r="AW691" s="14" t="s">
        <v>33</v>
      </c>
      <c r="AX691" s="14" t="s">
        <v>77</v>
      </c>
      <c r="AY691" s="241" t="s">
        <v>149</v>
      </c>
    </row>
    <row r="692" spans="1:65" s="13" customFormat="1">
      <c r="B692" s="221"/>
      <c r="C692" s="222"/>
      <c r="D692" s="217" t="s">
        <v>159</v>
      </c>
      <c r="E692" s="223" t="s">
        <v>1</v>
      </c>
      <c r="F692" s="224" t="s">
        <v>232</v>
      </c>
      <c r="G692" s="222"/>
      <c r="H692" s="223" t="s">
        <v>1</v>
      </c>
      <c r="I692" s="225"/>
      <c r="J692" s="222"/>
      <c r="K692" s="222"/>
      <c r="L692" s="226"/>
      <c r="M692" s="227"/>
      <c r="N692" s="228"/>
      <c r="O692" s="228"/>
      <c r="P692" s="228"/>
      <c r="Q692" s="228"/>
      <c r="R692" s="228"/>
      <c r="S692" s="228"/>
      <c r="T692" s="229"/>
      <c r="AT692" s="230" t="s">
        <v>159</v>
      </c>
      <c r="AU692" s="230" t="s">
        <v>87</v>
      </c>
      <c r="AV692" s="13" t="s">
        <v>85</v>
      </c>
      <c r="AW692" s="13" t="s">
        <v>33</v>
      </c>
      <c r="AX692" s="13" t="s">
        <v>77</v>
      </c>
      <c r="AY692" s="230" t="s">
        <v>149</v>
      </c>
    </row>
    <row r="693" spans="1:65" s="14" customFormat="1" ht="22.5">
      <c r="B693" s="231"/>
      <c r="C693" s="232"/>
      <c r="D693" s="217" t="s">
        <v>159</v>
      </c>
      <c r="E693" s="233" t="s">
        <v>1</v>
      </c>
      <c r="F693" s="234" t="s">
        <v>613</v>
      </c>
      <c r="G693" s="232"/>
      <c r="H693" s="235">
        <v>2.355</v>
      </c>
      <c r="I693" s="236"/>
      <c r="J693" s="232"/>
      <c r="K693" s="232"/>
      <c r="L693" s="237"/>
      <c r="M693" s="238"/>
      <c r="N693" s="239"/>
      <c r="O693" s="239"/>
      <c r="P693" s="239"/>
      <c r="Q693" s="239"/>
      <c r="R693" s="239"/>
      <c r="S693" s="239"/>
      <c r="T693" s="240"/>
      <c r="AT693" s="241" t="s">
        <v>159</v>
      </c>
      <c r="AU693" s="241" t="s">
        <v>87</v>
      </c>
      <c r="AV693" s="14" t="s">
        <v>87</v>
      </c>
      <c r="AW693" s="14" t="s">
        <v>33</v>
      </c>
      <c r="AX693" s="14" t="s">
        <v>77</v>
      </c>
      <c r="AY693" s="241" t="s">
        <v>149</v>
      </c>
    </row>
    <row r="694" spans="1:65" s="13" customFormat="1">
      <c r="B694" s="221"/>
      <c r="C694" s="222"/>
      <c r="D694" s="217" t="s">
        <v>159</v>
      </c>
      <c r="E694" s="223" t="s">
        <v>1</v>
      </c>
      <c r="F694" s="224" t="s">
        <v>233</v>
      </c>
      <c r="G694" s="222"/>
      <c r="H694" s="223" t="s">
        <v>1</v>
      </c>
      <c r="I694" s="225"/>
      <c r="J694" s="222"/>
      <c r="K694" s="222"/>
      <c r="L694" s="226"/>
      <c r="M694" s="227"/>
      <c r="N694" s="228"/>
      <c r="O694" s="228"/>
      <c r="P694" s="228"/>
      <c r="Q694" s="228"/>
      <c r="R694" s="228"/>
      <c r="S694" s="228"/>
      <c r="T694" s="229"/>
      <c r="AT694" s="230" t="s">
        <v>159</v>
      </c>
      <c r="AU694" s="230" t="s">
        <v>87</v>
      </c>
      <c r="AV694" s="13" t="s">
        <v>85</v>
      </c>
      <c r="AW694" s="13" t="s">
        <v>33</v>
      </c>
      <c r="AX694" s="13" t="s">
        <v>77</v>
      </c>
      <c r="AY694" s="230" t="s">
        <v>149</v>
      </c>
    </row>
    <row r="695" spans="1:65" s="14" customFormat="1" ht="22.5">
      <c r="B695" s="231"/>
      <c r="C695" s="232"/>
      <c r="D695" s="217" t="s">
        <v>159</v>
      </c>
      <c r="E695" s="233" t="s">
        <v>1</v>
      </c>
      <c r="F695" s="234" t="s">
        <v>614</v>
      </c>
      <c r="G695" s="232"/>
      <c r="H695" s="235">
        <v>2.1589999999999998</v>
      </c>
      <c r="I695" s="236"/>
      <c r="J695" s="232"/>
      <c r="K695" s="232"/>
      <c r="L695" s="237"/>
      <c r="M695" s="238"/>
      <c r="N695" s="239"/>
      <c r="O695" s="239"/>
      <c r="P695" s="239"/>
      <c r="Q695" s="239"/>
      <c r="R695" s="239"/>
      <c r="S695" s="239"/>
      <c r="T695" s="240"/>
      <c r="AT695" s="241" t="s">
        <v>159</v>
      </c>
      <c r="AU695" s="241" t="s">
        <v>87</v>
      </c>
      <c r="AV695" s="14" t="s">
        <v>87</v>
      </c>
      <c r="AW695" s="14" t="s">
        <v>33</v>
      </c>
      <c r="AX695" s="14" t="s">
        <v>77</v>
      </c>
      <c r="AY695" s="241" t="s">
        <v>149</v>
      </c>
    </row>
    <row r="696" spans="1:65" s="13" customFormat="1">
      <c r="B696" s="221"/>
      <c r="C696" s="222"/>
      <c r="D696" s="217" t="s">
        <v>159</v>
      </c>
      <c r="E696" s="223" t="s">
        <v>1</v>
      </c>
      <c r="F696" s="224" t="s">
        <v>234</v>
      </c>
      <c r="G696" s="222"/>
      <c r="H696" s="223" t="s">
        <v>1</v>
      </c>
      <c r="I696" s="225"/>
      <c r="J696" s="222"/>
      <c r="K696" s="222"/>
      <c r="L696" s="226"/>
      <c r="M696" s="227"/>
      <c r="N696" s="228"/>
      <c r="O696" s="228"/>
      <c r="P696" s="228"/>
      <c r="Q696" s="228"/>
      <c r="R696" s="228"/>
      <c r="S696" s="228"/>
      <c r="T696" s="229"/>
      <c r="AT696" s="230" t="s">
        <v>159</v>
      </c>
      <c r="AU696" s="230" t="s">
        <v>87</v>
      </c>
      <c r="AV696" s="13" t="s">
        <v>85</v>
      </c>
      <c r="AW696" s="13" t="s">
        <v>33</v>
      </c>
      <c r="AX696" s="13" t="s">
        <v>77</v>
      </c>
      <c r="AY696" s="230" t="s">
        <v>149</v>
      </c>
    </row>
    <row r="697" spans="1:65" s="14" customFormat="1">
      <c r="B697" s="231"/>
      <c r="C697" s="232"/>
      <c r="D697" s="217" t="s">
        <v>159</v>
      </c>
      <c r="E697" s="233" t="s">
        <v>1</v>
      </c>
      <c r="F697" s="234" t="s">
        <v>615</v>
      </c>
      <c r="G697" s="232"/>
      <c r="H697" s="235">
        <v>0.97299999999999998</v>
      </c>
      <c r="I697" s="236"/>
      <c r="J697" s="232"/>
      <c r="K697" s="232"/>
      <c r="L697" s="237"/>
      <c r="M697" s="238"/>
      <c r="N697" s="239"/>
      <c r="O697" s="239"/>
      <c r="P697" s="239"/>
      <c r="Q697" s="239"/>
      <c r="R697" s="239"/>
      <c r="S697" s="239"/>
      <c r="T697" s="240"/>
      <c r="AT697" s="241" t="s">
        <v>159</v>
      </c>
      <c r="AU697" s="241" t="s">
        <v>87</v>
      </c>
      <c r="AV697" s="14" t="s">
        <v>87</v>
      </c>
      <c r="AW697" s="14" t="s">
        <v>33</v>
      </c>
      <c r="AX697" s="14" t="s">
        <v>77</v>
      </c>
      <c r="AY697" s="241" t="s">
        <v>149</v>
      </c>
    </row>
    <row r="698" spans="1:65" s="13" customFormat="1">
      <c r="B698" s="221"/>
      <c r="C698" s="222"/>
      <c r="D698" s="217" t="s">
        <v>159</v>
      </c>
      <c r="E698" s="223" t="s">
        <v>1</v>
      </c>
      <c r="F698" s="224" t="s">
        <v>213</v>
      </c>
      <c r="G698" s="222"/>
      <c r="H698" s="223" t="s">
        <v>1</v>
      </c>
      <c r="I698" s="225"/>
      <c r="J698" s="222"/>
      <c r="K698" s="222"/>
      <c r="L698" s="226"/>
      <c r="M698" s="227"/>
      <c r="N698" s="228"/>
      <c r="O698" s="228"/>
      <c r="P698" s="228"/>
      <c r="Q698" s="228"/>
      <c r="R698" s="228"/>
      <c r="S698" s="228"/>
      <c r="T698" s="229"/>
      <c r="AT698" s="230" t="s">
        <v>159</v>
      </c>
      <c r="AU698" s="230" t="s">
        <v>87</v>
      </c>
      <c r="AV698" s="13" t="s">
        <v>85</v>
      </c>
      <c r="AW698" s="13" t="s">
        <v>33</v>
      </c>
      <c r="AX698" s="13" t="s">
        <v>77</v>
      </c>
      <c r="AY698" s="230" t="s">
        <v>149</v>
      </c>
    </row>
    <row r="699" spans="1:65" s="14" customFormat="1">
      <c r="B699" s="231"/>
      <c r="C699" s="232"/>
      <c r="D699" s="217" t="s">
        <v>159</v>
      </c>
      <c r="E699" s="233" t="s">
        <v>1</v>
      </c>
      <c r="F699" s="234" t="s">
        <v>616</v>
      </c>
      <c r="G699" s="232"/>
      <c r="H699" s="235">
        <v>0.59499999999999997</v>
      </c>
      <c r="I699" s="236"/>
      <c r="J699" s="232"/>
      <c r="K699" s="232"/>
      <c r="L699" s="237"/>
      <c r="M699" s="238"/>
      <c r="N699" s="239"/>
      <c r="O699" s="239"/>
      <c r="P699" s="239"/>
      <c r="Q699" s="239"/>
      <c r="R699" s="239"/>
      <c r="S699" s="239"/>
      <c r="T699" s="240"/>
      <c r="AT699" s="241" t="s">
        <v>159</v>
      </c>
      <c r="AU699" s="241" t="s">
        <v>87</v>
      </c>
      <c r="AV699" s="14" t="s">
        <v>87</v>
      </c>
      <c r="AW699" s="14" t="s">
        <v>33</v>
      </c>
      <c r="AX699" s="14" t="s">
        <v>77</v>
      </c>
      <c r="AY699" s="241" t="s">
        <v>149</v>
      </c>
    </row>
    <row r="700" spans="1:65" s="15" customFormat="1">
      <c r="B700" s="242"/>
      <c r="C700" s="243"/>
      <c r="D700" s="217" t="s">
        <v>159</v>
      </c>
      <c r="E700" s="244" t="s">
        <v>1</v>
      </c>
      <c r="F700" s="245" t="s">
        <v>215</v>
      </c>
      <c r="G700" s="243"/>
      <c r="H700" s="246">
        <v>7.2009999999999996</v>
      </c>
      <c r="I700" s="247"/>
      <c r="J700" s="243"/>
      <c r="K700" s="243"/>
      <c r="L700" s="248"/>
      <c r="M700" s="249"/>
      <c r="N700" s="250"/>
      <c r="O700" s="250"/>
      <c r="P700" s="250"/>
      <c r="Q700" s="250"/>
      <c r="R700" s="250"/>
      <c r="S700" s="250"/>
      <c r="T700" s="251"/>
      <c r="AT700" s="252" t="s">
        <v>159</v>
      </c>
      <c r="AU700" s="252" t="s">
        <v>87</v>
      </c>
      <c r="AV700" s="15" t="s">
        <v>156</v>
      </c>
      <c r="AW700" s="15" t="s">
        <v>33</v>
      </c>
      <c r="AX700" s="15" t="s">
        <v>85</v>
      </c>
      <c r="AY700" s="252" t="s">
        <v>149</v>
      </c>
    </row>
    <row r="701" spans="1:65" s="2" customFormat="1" ht="21.75" customHeight="1">
      <c r="A701" s="34"/>
      <c r="B701" s="35"/>
      <c r="C701" s="254" t="s">
        <v>617</v>
      </c>
      <c r="D701" s="254" t="s">
        <v>578</v>
      </c>
      <c r="E701" s="255" t="s">
        <v>618</v>
      </c>
      <c r="F701" s="256" t="s">
        <v>619</v>
      </c>
      <c r="G701" s="257" t="s">
        <v>258</v>
      </c>
      <c r="H701" s="258">
        <v>4</v>
      </c>
      <c r="I701" s="259"/>
      <c r="J701" s="260">
        <f>ROUND(I701*H701,2)</f>
        <v>0</v>
      </c>
      <c r="K701" s="256" t="s">
        <v>155</v>
      </c>
      <c r="L701" s="261"/>
      <c r="M701" s="262" t="s">
        <v>1</v>
      </c>
      <c r="N701" s="263" t="s">
        <v>42</v>
      </c>
      <c r="O701" s="71"/>
      <c r="P701" s="213">
        <f>O701*H701</f>
        <v>0</v>
      </c>
      <c r="Q701" s="213">
        <v>0.17430999999999999</v>
      </c>
      <c r="R701" s="213">
        <f>Q701*H701</f>
        <v>0.69723999999999997</v>
      </c>
      <c r="S701" s="213">
        <v>0</v>
      </c>
      <c r="T701" s="214">
        <f>S701*H701</f>
        <v>0</v>
      </c>
      <c r="U701" s="34"/>
      <c r="V701" s="34"/>
      <c r="W701" s="34"/>
      <c r="X701" s="34"/>
      <c r="Y701" s="34"/>
      <c r="Z701" s="34"/>
      <c r="AA701" s="34"/>
      <c r="AB701" s="34"/>
      <c r="AC701" s="34"/>
      <c r="AD701" s="34"/>
      <c r="AE701" s="34"/>
      <c r="AR701" s="215" t="s">
        <v>620</v>
      </c>
      <c r="AT701" s="215" t="s">
        <v>578</v>
      </c>
      <c r="AU701" s="215" t="s">
        <v>87</v>
      </c>
      <c r="AY701" s="17" t="s">
        <v>149</v>
      </c>
      <c r="BE701" s="216">
        <f>IF(N701="základní",J701,0)</f>
        <v>0</v>
      </c>
      <c r="BF701" s="216">
        <f>IF(N701="snížená",J701,0)</f>
        <v>0</v>
      </c>
      <c r="BG701" s="216">
        <f>IF(N701="zákl. přenesená",J701,0)</f>
        <v>0</v>
      </c>
      <c r="BH701" s="216">
        <f>IF(N701="sníž. přenesená",J701,0)</f>
        <v>0</v>
      </c>
      <c r="BI701" s="216">
        <f>IF(N701="nulová",J701,0)</f>
        <v>0</v>
      </c>
      <c r="BJ701" s="17" t="s">
        <v>85</v>
      </c>
      <c r="BK701" s="216">
        <f>ROUND(I701*H701,2)</f>
        <v>0</v>
      </c>
      <c r="BL701" s="17" t="s">
        <v>620</v>
      </c>
      <c r="BM701" s="215" t="s">
        <v>621</v>
      </c>
    </row>
    <row r="702" spans="1:65" s="2" customFormat="1">
      <c r="A702" s="34"/>
      <c r="B702" s="35"/>
      <c r="C702" s="36"/>
      <c r="D702" s="217" t="s">
        <v>158</v>
      </c>
      <c r="E702" s="36"/>
      <c r="F702" s="218" t="s">
        <v>619</v>
      </c>
      <c r="G702" s="36"/>
      <c r="H702" s="36"/>
      <c r="I702" s="116"/>
      <c r="J702" s="36"/>
      <c r="K702" s="36"/>
      <c r="L702" s="39"/>
      <c r="M702" s="219"/>
      <c r="N702" s="220"/>
      <c r="O702" s="71"/>
      <c r="P702" s="71"/>
      <c r="Q702" s="71"/>
      <c r="R702" s="71"/>
      <c r="S702" s="71"/>
      <c r="T702" s="72"/>
      <c r="U702" s="34"/>
      <c r="V702" s="34"/>
      <c r="W702" s="34"/>
      <c r="X702" s="34"/>
      <c r="Y702" s="34"/>
      <c r="Z702" s="34"/>
      <c r="AA702" s="34"/>
      <c r="AB702" s="34"/>
      <c r="AC702" s="34"/>
      <c r="AD702" s="34"/>
      <c r="AE702" s="34"/>
      <c r="AT702" s="17" t="s">
        <v>158</v>
      </c>
      <c r="AU702" s="17" t="s">
        <v>87</v>
      </c>
    </row>
    <row r="703" spans="1:65" s="13" customFormat="1">
      <c r="B703" s="221"/>
      <c r="C703" s="222"/>
      <c r="D703" s="217" t="s">
        <v>159</v>
      </c>
      <c r="E703" s="223" t="s">
        <v>1</v>
      </c>
      <c r="F703" s="224" t="s">
        <v>160</v>
      </c>
      <c r="G703" s="222"/>
      <c r="H703" s="223" t="s">
        <v>1</v>
      </c>
      <c r="I703" s="225"/>
      <c r="J703" s="222"/>
      <c r="K703" s="222"/>
      <c r="L703" s="226"/>
      <c r="M703" s="227"/>
      <c r="N703" s="228"/>
      <c r="O703" s="228"/>
      <c r="P703" s="228"/>
      <c r="Q703" s="228"/>
      <c r="R703" s="228"/>
      <c r="S703" s="228"/>
      <c r="T703" s="229"/>
      <c r="AT703" s="230" t="s">
        <v>159</v>
      </c>
      <c r="AU703" s="230" t="s">
        <v>87</v>
      </c>
      <c r="AV703" s="13" t="s">
        <v>85</v>
      </c>
      <c r="AW703" s="13" t="s">
        <v>33</v>
      </c>
      <c r="AX703" s="13" t="s">
        <v>77</v>
      </c>
      <c r="AY703" s="230" t="s">
        <v>149</v>
      </c>
    </row>
    <row r="704" spans="1:65" s="14" customFormat="1">
      <c r="B704" s="231"/>
      <c r="C704" s="232"/>
      <c r="D704" s="217" t="s">
        <v>159</v>
      </c>
      <c r="E704" s="233" t="s">
        <v>1</v>
      </c>
      <c r="F704" s="234" t="s">
        <v>87</v>
      </c>
      <c r="G704" s="232"/>
      <c r="H704" s="235">
        <v>2</v>
      </c>
      <c r="I704" s="236"/>
      <c r="J704" s="232"/>
      <c r="K704" s="232"/>
      <c r="L704" s="237"/>
      <c r="M704" s="238"/>
      <c r="N704" s="239"/>
      <c r="O704" s="239"/>
      <c r="P704" s="239"/>
      <c r="Q704" s="239"/>
      <c r="R704" s="239"/>
      <c r="S704" s="239"/>
      <c r="T704" s="240"/>
      <c r="AT704" s="241" t="s">
        <v>159</v>
      </c>
      <c r="AU704" s="241" t="s">
        <v>87</v>
      </c>
      <c r="AV704" s="14" t="s">
        <v>87</v>
      </c>
      <c r="AW704" s="14" t="s">
        <v>33</v>
      </c>
      <c r="AX704" s="14" t="s">
        <v>77</v>
      </c>
      <c r="AY704" s="241" t="s">
        <v>149</v>
      </c>
    </row>
    <row r="705" spans="1:65" s="13" customFormat="1">
      <c r="B705" s="221"/>
      <c r="C705" s="222"/>
      <c r="D705" s="217" t="s">
        <v>159</v>
      </c>
      <c r="E705" s="223" t="s">
        <v>1</v>
      </c>
      <c r="F705" s="224" t="s">
        <v>283</v>
      </c>
      <c r="G705" s="222"/>
      <c r="H705" s="223" t="s">
        <v>1</v>
      </c>
      <c r="I705" s="225"/>
      <c r="J705" s="222"/>
      <c r="K705" s="222"/>
      <c r="L705" s="226"/>
      <c r="M705" s="227"/>
      <c r="N705" s="228"/>
      <c r="O705" s="228"/>
      <c r="P705" s="228"/>
      <c r="Q705" s="228"/>
      <c r="R705" s="228"/>
      <c r="S705" s="228"/>
      <c r="T705" s="229"/>
      <c r="AT705" s="230" t="s">
        <v>159</v>
      </c>
      <c r="AU705" s="230" t="s">
        <v>87</v>
      </c>
      <c r="AV705" s="13" t="s">
        <v>85</v>
      </c>
      <c r="AW705" s="13" t="s">
        <v>33</v>
      </c>
      <c r="AX705" s="13" t="s">
        <v>77</v>
      </c>
      <c r="AY705" s="230" t="s">
        <v>149</v>
      </c>
    </row>
    <row r="706" spans="1:65" s="14" customFormat="1">
      <c r="B706" s="231"/>
      <c r="C706" s="232"/>
      <c r="D706" s="217" t="s">
        <v>159</v>
      </c>
      <c r="E706" s="233" t="s">
        <v>1</v>
      </c>
      <c r="F706" s="234" t="s">
        <v>87</v>
      </c>
      <c r="G706" s="232"/>
      <c r="H706" s="235">
        <v>2</v>
      </c>
      <c r="I706" s="236"/>
      <c r="J706" s="232"/>
      <c r="K706" s="232"/>
      <c r="L706" s="237"/>
      <c r="M706" s="238"/>
      <c r="N706" s="239"/>
      <c r="O706" s="239"/>
      <c r="P706" s="239"/>
      <c r="Q706" s="239"/>
      <c r="R706" s="239"/>
      <c r="S706" s="239"/>
      <c r="T706" s="240"/>
      <c r="AT706" s="241" t="s">
        <v>159</v>
      </c>
      <c r="AU706" s="241" t="s">
        <v>87</v>
      </c>
      <c r="AV706" s="14" t="s">
        <v>87</v>
      </c>
      <c r="AW706" s="14" t="s">
        <v>33</v>
      </c>
      <c r="AX706" s="14" t="s">
        <v>77</v>
      </c>
      <c r="AY706" s="241" t="s">
        <v>149</v>
      </c>
    </row>
    <row r="707" spans="1:65" s="15" customFormat="1">
      <c r="B707" s="242"/>
      <c r="C707" s="243"/>
      <c r="D707" s="217" t="s">
        <v>159</v>
      </c>
      <c r="E707" s="244" t="s">
        <v>1</v>
      </c>
      <c r="F707" s="245" t="s">
        <v>215</v>
      </c>
      <c r="G707" s="243"/>
      <c r="H707" s="246">
        <v>4</v>
      </c>
      <c r="I707" s="247"/>
      <c r="J707" s="243"/>
      <c r="K707" s="243"/>
      <c r="L707" s="248"/>
      <c r="M707" s="249"/>
      <c r="N707" s="250"/>
      <c r="O707" s="250"/>
      <c r="P707" s="250"/>
      <c r="Q707" s="250"/>
      <c r="R707" s="250"/>
      <c r="S707" s="250"/>
      <c r="T707" s="251"/>
      <c r="AT707" s="252" t="s">
        <v>159</v>
      </c>
      <c r="AU707" s="252" t="s">
        <v>87</v>
      </c>
      <c r="AV707" s="15" t="s">
        <v>156</v>
      </c>
      <c r="AW707" s="15" t="s">
        <v>33</v>
      </c>
      <c r="AX707" s="15" t="s">
        <v>85</v>
      </c>
      <c r="AY707" s="252" t="s">
        <v>149</v>
      </c>
    </row>
    <row r="708" spans="1:65" s="2" customFormat="1" ht="21.75" customHeight="1">
      <c r="A708" s="34"/>
      <c r="B708" s="35"/>
      <c r="C708" s="254" t="s">
        <v>622</v>
      </c>
      <c r="D708" s="254" t="s">
        <v>578</v>
      </c>
      <c r="E708" s="255" t="s">
        <v>623</v>
      </c>
      <c r="F708" s="256" t="s">
        <v>624</v>
      </c>
      <c r="G708" s="257" t="s">
        <v>258</v>
      </c>
      <c r="H708" s="258">
        <v>4</v>
      </c>
      <c r="I708" s="259"/>
      <c r="J708" s="260">
        <f>ROUND(I708*H708,2)</f>
        <v>0</v>
      </c>
      <c r="K708" s="256" t="s">
        <v>155</v>
      </c>
      <c r="L708" s="261"/>
      <c r="M708" s="262" t="s">
        <v>1</v>
      </c>
      <c r="N708" s="263" t="s">
        <v>42</v>
      </c>
      <c r="O708" s="71"/>
      <c r="P708" s="213">
        <f>O708*H708</f>
        <v>0</v>
      </c>
      <c r="Q708" s="213">
        <v>0.17827000000000001</v>
      </c>
      <c r="R708" s="213">
        <f>Q708*H708</f>
        <v>0.71308000000000005</v>
      </c>
      <c r="S708" s="213">
        <v>0</v>
      </c>
      <c r="T708" s="214">
        <f>S708*H708</f>
        <v>0</v>
      </c>
      <c r="U708" s="34"/>
      <c r="V708" s="34"/>
      <c r="W708" s="34"/>
      <c r="X708" s="34"/>
      <c r="Y708" s="34"/>
      <c r="Z708" s="34"/>
      <c r="AA708" s="34"/>
      <c r="AB708" s="34"/>
      <c r="AC708" s="34"/>
      <c r="AD708" s="34"/>
      <c r="AE708" s="34"/>
      <c r="AR708" s="215" t="s">
        <v>620</v>
      </c>
      <c r="AT708" s="215" t="s">
        <v>578</v>
      </c>
      <c r="AU708" s="215" t="s">
        <v>87</v>
      </c>
      <c r="AY708" s="17" t="s">
        <v>149</v>
      </c>
      <c r="BE708" s="216">
        <f>IF(N708="základní",J708,0)</f>
        <v>0</v>
      </c>
      <c r="BF708" s="216">
        <f>IF(N708="snížená",J708,0)</f>
        <v>0</v>
      </c>
      <c r="BG708" s="216">
        <f>IF(N708="zákl. přenesená",J708,0)</f>
        <v>0</v>
      </c>
      <c r="BH708" s="216">
        <f>IF(N708="sníž. přenesená",J708,0)</f>
        <v>0</v>
      </c>
      <c r="BI708" s="216">
        <f>IF(N708="nulová",J708,0)</f>
        <v>0</v>
      </c>
      <c r="BJ708" s="17" t="s">
        <v>85</v>
      </c>
      <c r="BK708" s="216">
        <f>ROUND(I708*H708,2)</f>
        <v>0</v>
      </c>
      <c r="BL708" s="17" t="s">
        <v>620</v>
      </c>
      <c r="BM708" s="215" t="s">
        <v>625</v>
      </c>
    </row>
    <row r="709" spans="1:65" s="2" customFormat="1">
      <c r="A709" s="34"/>
      <c r="B709" s="35"/>
      <c r="C709" s="36"/>
      <c r="D709" s="217" t="s">
        <v>158</v>
      </c>
      <c r="E709" s="36"/>
      <c r="F709" s="218" t="s">
        <v>624</v>
      </c>
      <c r="G709" s="36"/>
      <c r="H709" s="36"/>
      <c r="I709" s="116"/>
      <c r="J709" s="36"/>
      <c r="K709" s="36"/>
      <c r="L709" s="39"/>
      <c r="M709" s="219"/>
      <c r="N709" s="220"/>
      <c r="O709" s="71"/>
      <c r="P709" s="71"/>
      <c r="Q709" s="71"/>
      <c r="R709" s="71"/>
      <c r="S709" s="71"/>
      <c r="T709" s="72"/>
      <c r="U709" s="34"/>
      <c r="V709" s="34"/>
      <c r="W709" s="34"/>
      <c r="X709" s="34"/>
      <c r="Y709" s="34"/>
      <c r="Z709" s="34"/>
      <c r="AA709" s="34"/>
      <c r="AB709" s="34"/>
      <c r="AC709" s="34"/>
      <c r="AD709" s="34"/>
      <c r="AE709" s="34"/>
      <c r="AT709" s="17" t="s">
        <v>158</v>
      </c>
      <c r="AU709" s="17" t="s">
        <v>87</v>
      </c>
    </row>
    <row r="710" spans="1:65" s="13" customFormat="1">
      <c r="B710" s="221"/>
      <c r="C710" s="222"/>
      <c r="D710" s="217" t="s">
        <v>159</v>
      </c>
      <c r="E710" s="223" t="s">
        <v>1</v>
      </c>
      <c r="F710" s="224" t="s">
        <v>160</v>
      </c>
      <c r="G710" s="222"/>
      <c r="H710" s="223" t="s">
        <v>1</v>
      </c>
      <c r="I710" s="225"/>
      <c r="J710" s="222"/>
      <c r="K710" s="222"/>
      <c r="L710" s="226"/>
      <c r="M710" s="227"/>
      <c r="N710" s="228"/>
      <c r="O710" s="228"/>
      <c r="P710" s="228"/>
      <c r="Q710" s="228"/>
      <c r="R710" s="228"/>
      <c r="S710" s="228"/>
      <c r="T710" s="229"/>
      <c r="AT710" s="230" t="s">
        <v>159</v>
      </c>
      <c r="AU710" s="230" t="s">
        <v>87</v>
      </c>
      <c r="AV710" s="13" t="s">
        <v>85</v>
      </c>
      <c r="AW710" s="13" t="s">
        <v>33</v>
      </c>
      <c r="AX710" s="13" t="s">
        <v>77</v>
      </c>
      <c r="AY710" s="230" t="s">
        <v>149</v>
      </c>
    </row>
    <row r="711" spans="1:65" s="14" customFormat="1">
      <c r="B711" s="231"/>
      <c r="C711" s="232"/>
      <c r="D711" s="217" t="s">
        <v>159</v>
      </c>
      <c r="E711" s="233" t="s">
        <v>1</v>
      </c>
      <c r="F711" s="234" t="s">
        <v>87</v>
      </c>
      <c r="G711" s="232"/>
      <c r="H711" s="235">
        <v>2</v>
      </c>
      <c r="I711" s="236"/>
      <c r="J711" s="232"/>
      <c r="K711" s="232"/>
      <c r="L711" s="237"/>
      <c r="M711" s="238"/>
      <c r="N711" s="239"/>
      <c r="O711" s="239"/>
      <c r="P711" s="239"/>
      <c r="Q711" s="239"/>
      <c r="R711" s="239"/>
      <c r="S711" s="239"/>
      <c r="T711" s="240"/>
      <c r="AT711" s="241" t="s">
        <v>159</v>
      </c>
      <c r="AU711" s="241" t="s">
        <v>87</v>
      </c>
      <c r="AV711" s="14" t="s">
        <v>87</v>
      </c>
      <c r="AW711" s="14" t="s">
        <v>33</v>
      </c>
      <c r="AX711" s="14" t="s">
        <v>77</v>
      </c>
      <c r="AY711" s="241" t="s">
        <v>149</v>
      </c>
    </row>
    <row r="712" spans="1:65" s="13" customFormat="1">
      <c r="B712" s="221"/>
      <c r="C712" s="222"/>
      <c r="D712" s="217" t="s">
        <v>159</v>
      </c>
      <c r="E712" s="223" t="s">
        <v>1</v>
      </c>
      <c r="F712" s="224" t="s">
        <v>283</v>
      </c>
      <c r="G712" s="222"/>
      <c r="H712" s="223" t="s">
        <v>1</v>
      </c>
      <c r="I712" s="225"/>
      <c r="J712" s="222"/>
      <c r="K712" s="222"/>
      <c r="L712" s="226"/>
      <c r="M712" s="227"/>
      <c r="N712" s="228"/>
      <c r="O712" s="228"/>
      <c r="P712" s="228"/>
      <c r="Q712" s="228"/>
      <c r="R712" s="228"/>
      <c r="S712" s="228"/>
      <c r="T712" s="229"/>
      <c r="AT712" s="230" t="s">
        <v>159</v>
      </c>
      <c r="AU712" s="230" t="s">
        <v>87</v>
      </c>
      <c r="AV712" s="13" t="s">
        <v>85</v>
      </c>
      <c r="AW712" s="13" t="s">
        <v>33</v>
      </c>
      <c r="AX712" s="13" t="s">
        <v>77</v>
      </c>
      <c r="AY712" s="230" t="s">
        <v>149</v>
      </c>
    </row>
    <row r="713" spans="1:65" s="14" customFormat="1">
      <c r="B713" s="231"/>
      <c r="C713" s="232"/>
      <c r="D713" s="217" t="s">
        <v>159</v>
      </c>
      <c r="E713" s="233" t="s">
        <v>1</v>
      </c>
      <c r="F713" s="234" t="s">
        <v>87</v>
      </c>
      <c r="G713" s="232"/>
      <c r="H713" s="235">
        <v>2</v>
      </c>
      <c r="I713" s="236"/>
      <c r="J713" s="232"/>
      <c r="K713" s="232"/>
      <c r="L713" s="237"/>
      <c r="M713" s="238"/>
      <c r="N713" s="239"/>
      <c r="O713" s="239"/>
      <c r="P713" s="239"/>
      <c r="Q713" s="239"/>
      <c r="R713" s="239"/>
      <c r="S713" s="239"/>
      <c r="T713" s="240"/>
      <c r="AT713" s="241" t="s">
        <v>159</v>
      </c>
      <c r="AU713" s="241" t="s">
        <v>87</v>
      </c>
      <c r="AV713" s="14" t="s">
        <v>87</v>
      </c>
      <c r="AW713" s="14" t="s">
        <v>33</v>
      </c>
      <c r="AX713" s="14" t="s">
        <v>77</v>
      </c>
      <c r="AY713" s="241" t="s">
        <v>149</v>
      </c>
    </row>
    <row r="714" spans="1:65" s="15" customFormat="1">
      <c r="B714" s="242"/>
      <c r="C714" s="243"/>
      <c r="D714" s="217" t="s">
        <v>159</v>
      </c>
      <c r="E714" s="244" t="s">
        <v>1</v>
      </c>
      <c r="F714" s="245" t="s">
        <v>215</v>
      </c>
      <c r="G714" s="243"/>
      <c r="H714" s="246">
        <v>4</v>
      </c>
      <c r="I714" s="247"/>
      <c r="J714" s="243"/>
      <c r="K714" s="243"/>
      <c r="L714" s="248"/>
      <c r="M714" s="249"/>
      <c r="N714" s="250"/>
      <c r="O714" s="250"/>
      <c r="P714" s="250"/>
      <c r="Q714" s="250"/>
      <c r="R714" s="250"/>
      <c r="S714" s="250"/>
      <c r="T714" s="251"/>
      <c r="AT714" s="252" t="s">
        <v>159</v>
      </c>
      <c r="AU714" s="252" t="s">
        <v>87</v>
      </c>
      <c r="AV714" s="15" t="s">
        <v>156</v>
      </c>
      <c r="AW714" s="15" t="s">
        <v>33</v>
      </c>
      <c r="AX714" s="15" t="s">
        <v>85</v>
      </c>
      <c r="AY714" s="252" t="s">
        <v>149</v>
      </c>
    </row>
    <row r="715" spans="1:65" s="2" customFormat="1" ht="21.75" customHeight="1">
      <c r="A715" s="34"/>
      <c r="B715" s="35"/>
      <c r="C715" s="254" t="s">
        <v>626</v>
      </c>
      <c r="D715" s="254" t="s">
        <v>578</v>
      </c>
      <c r="E715" s="255" t="s">
        <v>627</v>
      </c>
      <c r="F715" s="256" t="s">
        <v>628</v>
      </c>
      <c r="G715" s="257" t="s">
        <v>258</v>
      </c>
      <c r="H715" s="258">
        <v>4</v>
      </c>
      <c r="I715" s="259"/>
      <c r="J715" s="260">
        <f>ROUND(I715*H715,2)</f>
        <v>0</v>
      </c>
      <c r="K715" s="256" t="s">
        <v>155</v>
      </c>
      <c r="L715" s="261"/>
      <c r="M715" s="262" t="s">
        <v>1</v>
      </c>
      <c r="N715" s="263" t="s">
        <v>42</v>
      </c>
      <c r="O715" s="71"/>
      <c r="P715" s="213">
        <f>O715*H715</f>
        <v>0</v>
      </c>
      <c r="Q715" s="213">
        <v>0.18223</v>
      </c>
      <c r="R715" s="213">
        <f>Q715*H715</f>
        <v>0.72892000000000001</v>
      </c>
      <c r="S715" s="213">
        <v>0</v>
      </c>
      <c r="T715" s="214">
        <f>S715*H715</f>
        <v>0</v>
      </c>
      <c r="U715" s="34"/>
      <c r="V715" s="34"/>
      <c r="W715" s="34"/>
      <c r="X715" s="34"/>
      <c r="Y715" s="34"/>
      <c r="Z715" s="34"/>
      <c r="AA715" s="34"/>
      <c r="AB715" s="34"/>
      <c r="AC715" s="34"/>
      <c r="AD715" s="34"/>
      <c r="AE715" s="34"/>
      <c r="AR715" s="215" t="s">
        <v>620</v>
      </c>
      <c r="AT715" s="215" t="s">
        <v>578</v>
      </c>
      <c r="AU715" s="215" t="s">
        <v>87</v>
      </c>
      <c r="AY715" s="17" t="s">
        <v>149</v>
      </c>
      <c r="BE715" s="216">
        <f>IF(N715="základní",J715,0)</f>
        <v>0</v>
      </c>
      <c r="BF715" s="216">
        <f>IF(N715="snížená",J715,0)</f>
        <v>0</v>
      </c>
      <c r="BG715" s="216">
        <f>IF(N715="zákl. přenesená",J715,0)</f>
        <v>0</v>
      </c>
      <c r="BH715" s="216">
        <f>IF(N715="sníž. přenesená",J715,0)</f>
        <v>0</v>
      </c>
      <c r="BI715" s="216">
        <f>IF(N715="nulová",J715,0)</f>
        <v>0</v>
      </c>
      <c r="BJ715" s="17" t="s">
        <v>85</v>
      </c>
      <c r="BK715" s="216">
        <f>ROUND(I715*H715,2)</f>
        <v>0</v>
      </c>
      <c r="BL715" s="17" t="s">
        <v>620</v>
      </c>
      <c r="BM715" s="215" t="s">
        <v>629</v>
      </c>
    </row>
    <row r="716" spans="1:65" s="2" customFormat="1">
      <c r="A716" s="34"/>
      <c r="B716" s="35"/>
      <c r="C716" s="36"/>
      <c r="D716" s="217" t="s">
        <v>158</v>
      </c>
      <c r="E716" s="36"/>
      <c r="F716" s="218" t="s">
        <v>628</v>
      </c>
      <c r="G716" s="36"/>
      <c r="H716" s="36"/>
      <c r="I716" s="116"/>
      <c r="J716" s="36"/>
      <c r="K716" s="36"/>
      <c r="L716" s="39"/>
      <c r="M716" s="219"/>
      <c r="N716" s="220"/>
      <c r="O716" s="71"/>
      <c r="P716" s="71"/>
      <c r="Q716" s="71"/>
      <c r="R716" s="71"/>
      <c r="S716" s="71"/>
      <c r="T716" s="72"/>
      <c r="U716" s="34"/>
      <c r="V716" s="34"/>
      <c r="W716" s="34"/>
      <c r="X716" s="34"/>
      <c r="Y716" s="34"/>
      <c r="Z716" s="34"/>
      <c r="AA716" s="34"/>
      <c r="AB716" s="34"/>
      <c r="AC716" s="34"/>
      <c r="AD716" s="34"/>
      <c r="AE716" s="34"/>
      <c r="AT716" s="17" t="s">
        <v>158</v>
      </c>
      <c r="AU716" s="17" t="s">
        <v>87</v>
      </c>
    </row>
    <row r="717" spans="1:65" s="13" customFormat="1">
      <c r="B717" s="221"/>
      <c r="C717" s="222"/>
      <c r="D717" s="217" t="s">
        <v>159</v>
      </c>
      <c r="E717" s="223" t="s">
        <v>1</v>
      </c>
      <c r="F717" s="224" t="s">
        <v>160</v>
      </c>
      <c r="G717" s="222"/>
      <c r="H717" s="223" t="s">
        <v>1</v>
      </c>
      <c r="I717" s="225"/>
      <c r="J717" s="222"/>
      <c r="K717" s="222"/>
      <c r="L717" s="226"/>
      <c r="M717" s="227"/>
      <c r="N717" s="228"/>
      <c r="O717" s="228"/>
      <c r="P717" s="228"/>
      <c r="Q717" s="228"/>
      <c r="R717" s="228"/>
      <c r="S717" s="228"/>
      <c r="T717" s="229"/>
      <c r="AT717" s="230" t="s">
        <v>159</v>
      </c>
      <c r="AU717" s="230" t="s">
        <v>87</v>
      </c>
      <c r="AV717" s="13" t="s">
        <v>85</v>
      </c>
      <c r="AW717" s="13" t="s">
        <v>33</v>
      </c>
      <c r="AX717" s="13" t="s">
        <v>77</v>
      </c>
      <c r="AY717" s="230" t="s">
        <v>149</v>
      </c>
    </row>
    <row r="718" spans="1:65" s="14" customFormat="1">
      <c r="B718" s="231"/>
      <c r="C718" s="232"/>
      <c r="D718" s="217" t="s">
        <v>159</v>
      </c>
      <c r="E718" s="233" t="s">
        <v>1</v>
      </c>
      <c r="F718" s="234" t="s">
        <v>87</v>
      </c>
      <c r="G718" s="232"/>
      <c r="H718" s="235">
        <v>2</v>
      </c>
      <c r="I718" s="236"/>
      <c r="J718" s="232"/>
      <c r="K718" s="232"/>
      <c r="L718" s="237"/>
      <c r="M718" s="238"/>
      <c r="N718" s="239"/>
      <c r="O718" s="239"/>
      <c r="P718" s="239"/>
      <c r="Q718" s="239"/>
      <c r="R718" s="239"/>
      <c r="S718" s="239"/>
      <c r="T718" s="240"/>
      <c r="AT718" s="241" t="s">
        <v>159</v>
      </c>
      <c r="AU718" s="241" t="s">
        <v>87</v>
      </c>
      <c r="AV718" s="14" t="s">
        <v>87</v>
      </c>
      <c r="AW718" s="14" t="s">
        <v>33</v>
      </c>
      <c r="AX718" s="14" t="s">
        <v>77</v>
      </c>
      <c r="AY718" s="241" t="s">
        <v>149</v>
      </c>
    </row>
    <row r="719" spans="1:65" s="13" customFormat="1">
      <c r="B719" s="221"/>
      <c r="C719" s="222"/>
      <c r="D719" s="217" t="s">
        <v>159</v>
      </c>
      <c r="E719" s="223" t="s">
        <v>1</v>
      </c>
      <c r="F719" s="224" t="s">
        <v>283</v>
      </c>
      <c r="G719" s="222"/>
      <c r="H719" s="223" t="s">
        <v>1</v>
      </c>
      <c r="I719" s="225"/>
      <c r="J719" s="222"/>
      <c r="K719" s="222"/>
      <c r="L719" s="226"/>
      <c r="M719" s="227"/>
      <c r="N719" s="228"/>
      <c r="O719" s="228"/>
      <c r="P719" s="228"/>
      <c r="Q719" s="228"/>
      <c r="R719" s="228"/>
      <c r="S719" s="228"/>
      <c r="T719" s="229"/>
      <c r="AT719" s="230" t="s">
        <v>159</v>
      </c>
      <c r="AU719" s="230" t="s">
        <v>87</v>
      </c>
      <c r="AV719" s="13" t="s">
        <v>85</v>
      </c>
      <c r="AW719" s="13" t="s">
        <v>33</v>
      </c>
      <c r="AX719" s="13" t="s">
        <v>77</v>
      </c>
      <c r="AY719" s="230" t="s">
        <v>149</v>
      </c>
    </row>
    <row r="720" spans="1:65" s="14" customFormat="1">
      <c r="B720" s="231"/>
      <c r="C720" s="232"/>
      <c r="D720" s="217" t="s">
        <v>159</v>
      </c>
      <c r="E720" s="233" t="s">
        <v>1</v>
      </c>
      <c r="F720" s="234" t="s">
        <v>87</v>
      </c>
      <c r="G720" s="232"/>
      <c r="H720" s="235">
        <v>2</v>
      </c>
      <c r="I720" s="236"/>
      <c r="J720" s="232"/>
      <c r="K720" s="232"/>
      <c r="L720" s="237"/>
      <c r="M720" s="238"/>
      <c r="N720" s="239"/>
      <c r="O720" s="239"/>
      <c r="P720" s="239"/>
      <c r="Q720" s="239"/>
      <c r="R720" s="239"/>
      <c r="S720" s="239"/>
      <c r="T720" s="240"/>
      <c r="AT720" s="241" t="s">
        <v>159</v>
      </c>
      <c r="AU720" s="241" t="s">
        <v>87</v>
      </c>
      <c r="AV720" s="14" t="s">
        <v>87</v>
      </c>
      <c r="AW720" s="14" t="s">
        <v>33</v>
      </c>
      <c r="AX720" s="14" t="s">
        <v>77</v>
      </c>
      <c r="AY720" s="241" t="s">
        <v>149</v>
      </c>
    </row>
    <row r="721" spans="1:65" s="15" customFormat="1">
      <c r="B721" s="242"/>
      <c r="C721" s="243"/>
      <c r="D721" s="217" t="s">
        <v>159</v>
      </c>
      <c r="E721" s="244" t="s">
        <v>1</v>
      </c>
      <c r="F721" s="245" t="s">
        <v>215</v>
      </c>
      <c r="G721" s="243"/>
      <c r="H721" s="246">
        <v>4</v>
      </c>
      <c r="I721" s="247"/>
      <c r="J721" s="243"/>
      <c r="K721" s="243"/>
      <c r="L721" s="248"/>
      <c r="M721" s="249"/>
      <c r="N721" s="250"/>
      <c r="O721" s="250"/>
      <c r="P721" s="250"/>
      <c r="Q721" s="250"/>
      <c r="R721" s="250"/>
      <c r="S721" s="250"/>
      <c r="T721" s="251"/>
      <c r="AT721" s="252" t="s">
        <v>159</v>
      </c>
      <c r="AU721" s="252" t="s">
        <v>87</v>
      </c>
      <c r="AV721" s="15" t="s">
        <v>156</v>
      </c>
      <c r="AW721" s="15" t="s">
        <v>33</v>
      </c>
      <c r="AX721" s="15" t="s">
        <v>85</v>
      </c>
      <c r="AY721" s="252" t="s">
        <v>149</v>
      </c>
    </row>
    <row r="722" spans="1:65" s="2" customFormat="1" ht="21.75" customHeight="1">
      <c r="A722" s="34"/>
      <c r="B722" s="35"/>
      <c r="C722" s="254" t="s">
        <v>630</v>
      </c>
      <c r="D722" s="254" t="s">
        <v>578</v>
      </c>
      <c r="E722" s="255" t="s">
        <v>631</v>
      </c>
      <c r="F722" s="256" t="s">
        <v>632</v>
      </c>
      <c r="G722" s="257" t="s">
        <v>174</v>
      </c>
      <c r="H722" s="258">
        <v>50</v>
      </c>
      <c r="I722" s="259"/>
      <c r="J722" s="260">
        <f>ROUND(I722*H722,2)</f>
        <v>0</v>
      </c>
      <c r="K722" s="256" t="s">
        <v>155</v>
      </c>
      <c r="L722" s="261"/>
      <c r="M722" s="262" t="s">
        <v>1</v>
      </c>
      <c r="N722" s="263" t="s">
        <v>42</v>
      </c>
      <c r="O722" s="71"/>
      <c r="P722" s="213">
        <f>O722*H722</f>
        <v>0</v>
      </c>
      <c r="Q722" s="213">
        <v>1E-3</v>
      </c>
      <c r="R722" s="213">
        <f>Q722*H722</f>
        <v>0.05</v>
      </c>
      <c r="S722" s="213">
        <v>0</v>
      </c>
      <c r="T722" s="214">
        <f>S722*H722</f>
        <v>0</v>
      </c>
      <c r="U722" s="34"/>
      <c r="V722" s="34"/>
      <c r="W722" s="34"/>
      <c r="X722" s="34"/>
      <c r="Y722" s="34"/>
      <c r="Z722" s="34"/>
      <c r="AA722" s="34"/>
      <c r="AB722" s="34"/>
      <c r="AC722" s="34"/>
      <c r="AD722" s="34"/>
      <c r="AE722" s="34"/>
      <c r="AR722" s="215" t="s">
        <v>620</v>
      </c>
      <c r="AT722" s="215" t="s">
        <v>578</v>
      </c>
      <c r="AU722" s="215" t="s">
        <v>87</v>
      </c>
      <c r="AY722" s="17" t="s">
        <v>149</v>
      </c>
      <c r="BE722" s="216">
        <f>IF(N722="základní",J722,0)</f>
        <v>0</v>
      </c>
      <c r="BF722" s="216">
        <f>IF(N722="snížená",J722,0)</f>
        <v>0</v>
      </c>
      <c r="BG722" s="216">
        <f>IF(N722="zákl. přenesená",J722,0)</f>
        <v>0</v>
      </c>
      <c r="BH722" s="216">
        <f>IF(N722="sníž. přenesená",J722,0)</f>
        <v>0</v>
      </c>
      <c r="BI722" s="216">
        <f>IF(N722="nulová",J722,0)</f>
        <v>0</v>
      </c>
      <c r="BJ722" s="17" t="s">
        <v>85</v>
      </c>
      <c r="BK722" s="216">
        <f>ROUND(I722*H722,2)</f>
        <v>0</v>
      </c>
      <c r="BL722" s="17" t="s">
        <v>620</v>
      </c>
      <c r="BM722" s="215" t="s">
        <v>633</v>
      </c>
    </row>
    <row r="723" spans="1:65" s="2" customFormat="1">
      <c r="A723" s="34"/>
      <c r="B723" s="35"/>
      <c r="C723" s="36"/>
      <c r="D723" s="217" t="s">
        <v>158</v>
      </c>
      <c r="E723" s="36"/>
      <c r="F723" s="218" t="s">
        <v>632</v>
      </c>
      <c r="G723" s="36"/>
      <c r="H723" s="36"/>
      <c r="I723" s="116"/>
      <c r="J723" s="36"/>
      <c r="K723" s="36"/>
      <c r="L723" s="39"/>
      <c r="M723" s="219"/>
      <c r="N723" s="220"/>
      <c r="O723" s="71"/>
      <c r="P723" s="71"/>
      <c r="Q723" s="71"/>
      <c r="R723" s="71"/>
      <c r="S723" s="71"/>
      <c r="T723" s="72"/>
      <c r="U723" s="34"/>
      <c r="V723" s="34"/>
      <c r="W723" s="34"/>
      <c r="X723" s="34"/>
      <c r="Y723" s="34"/>
      <c r="Z723" s="34"/>
      <c r="AA723" s="34"/>
      <c r="AB723" s="34"/>
      <c r="AC723" s="34"/>
      <c r="AD723" s="34"/>
      <c r="AE723" s="34"/>
      <c r="AT723" s="17" t="s">
        <v>158</v>
      </c>
      <c r="AU723" s="17" t="s">
        <v>87</v>
      </c>
    </row>
    <row r="724" spans="1:65" s="13" customFormat="1">
      <c r="B724" s="221"/>
      <c r="C724" s="222"/>
      <c r="D724" s="217" t="s">
        <v>159</v>
      </c>
      <c r="E724" s="223" t="s">
        <v>1</v>
      </c>
      <c r="F724" s="224" t="s">
        <v>160</v>
      </c>
      <c r="G724" s="222"/>
      <c r="H724" s="223" t="s">
        <v>1</v>
      </c>
      <c r="I724" s="225"/>
      <c r="J724" s="222"/>
      <c r="K724" s="222"/>
      <c r="L724" s="226"/>
      <c r="M724" s="227"/>
      <c r="N724" s="228"/>
      <c r="O724" s="228"/>
      <c r="P724" s="228"/>
      <c r="Q724" s="228"/>
      <c r="R724" s="228"/>
      <c r="S724" s="228"/>
      <c r="T724" s="229"/>
      <c r="AT724" s="230" t="s">
        <v>159</v>
      </c>
      <c r="AU724" s="230" t="s">
        <v>87</v>
      </c>
      <c r="AV724" s="13" t="s">
        <v>85</v>
      </c>
      <c r="AW724" s="13" t="s">
        <v>33</v>
      </c>
      <c r="AX724" s="13" t="s">
        <v>77</v>
      </c>
      <c r="AY724" s="230" t="s">
        <v>149</v>
      </c>
    </row>
    <row r="725" spans="1:65" s="14" customFormat="1">
      <c r="B725" s="231"/>
      <c r="C725" s="232"/>
      <c r="D725" s="217" t="s">
        <v>159</v>
      </c>
      <c r="E725" s="233" t="s">
        <v>1</v>
      </c>
      <c r="F725" s="234" t="s">
        <v>354</v>
      </c>
      <c r="G725" s="232"/>
      <c r="H725" s="235">
        <v>50</v>
      </c>
      <c r="I725" s="236"/>
      <c r="J725" s="232"/>
      <c r="K725" s="232"/>
      <c r="L725" s="237"/>
      <c r="M725" s="238"/>
      <c r="N725" s="239"/>
      <c r="O725" s="239"/>
      <c r="P725" s="239"/>
      <c r="Q725" s="239"/>
      <c r="R725" s="239"/>
      <c r="S725" s="239"/>
      <c r="T725" s="240"/>
      <c r="AT725" s="241" t="s">
        <v>159</v>
      </c>
      <c r="AU725" s="241" t="s">
        <v>87</v>
      </c>
      <c r="AV725" s="14" t="s">
        <v>87</v>
      </c>
      <c r="AW725" s="14" t="s">
        <v>33</v>
      </c>
      <c r="AX725" s="14" t="s">
        <v>85</v>
      </c>
      <c r="AY725" s="241" t="s">
        <v>149</v>
      </c>
    </row>
    <row r="726" spans="1:65" s="2" customFormat="1" ht="21.75" customHeight="1">
      <c r="A726" s="34"/>
      <c r="B726" s="35"/>
      <c r="C726" s="254" t="s">
        <v>634</v>
      </c>
      <c r="D726" s="254" t="s">
        <v>578</v>
      </c>
      <c r="E726" s="255" t="s">
        <v>635</v>
      </c>
      <c r="F726" s="256" t="s">
        <v>636</v>
      </c>
      <c r="G726" s="257" t="s">
        <v>258</v>
      </c>
      <c r="H726" s="258">
        <v>30</v>
      </c>
      <c r="I726" s="259"/>
      <c r="J726" s="260">
        <f>ROUND(I726*H726,2)</f>
        <v>0</v>
      </c>
      <c r="K726" s="256" t="s">
        <v>155</v>
      </c>
      <c r="L726" s="261"/>
      <c r="M726" s="262" t="s">
        <v>1</v>
      </c>
      <c r="N726" s="263" t="s">
        <v>42</v>
      </c>
      <c r="O726" s="71"/>
      <c r="P726" s="213">
        <f>O726*H726</f>
        <v>0</v>
      </c>
      <c r="Q726" s="213">
        <v>0</v>
      </c>
      <c r="R726" s="213">
        <f>Q726*H726</f>
        <v>0</v>
      </c>
      <c r="S726" s="213">
        <v>0</v>
      </c>
      <c r="T726" s="214">
        <f>S726*H726</f>
        <v>0</v>
      </c>
      <c r="U726" s="34"/>
      <c r="V726" s="34"/>
      <c r="W726" s="34"/>
      <c r="X726" s="34"/>
      <c r="Y726" s="34"/>
      <c r="Z726" s="34"/>
      <c r="AA726" s="34"/>
      <c r="AB726" s="34"/>
      <c r="AC726" s="34"/>
      <c r="AD726" s="34"/>
      <c r="AE726" s="34"/>
      <c r="AR726" s="215" t="s">
        <v>637</v>
      </c>
      <c r="AT726" s="215" t="s">
        <v>578</v>
      </c>
      <c r="AU726" s="215" t="s">
        <v>87</v>
      </c>
      <c r="AY726" s="17" t="s">
        <v>149</v>
      </c>
      <c r="BE726" s="216">
        <f>IF(N726="základní",J726,0)</f>
        <v>0</v>
      </c>
      <c r="BF726" s="216">
        <f>IF(N726="snížená",J726,0)</f>
        <v>0</v>
      </c>
      <c r="BG726" s="216">
        <f>IF(N726="zákl. přenesená",J726,0)</f>
        <v>0</v>
      </c>
      <c r="BH726" s="216">
        <f>IF(N726="sníž. přenesená",J726,0)</f>
        <v>0</v>
      </c>
      <c r="BI726" s="216">
        <f>IF(N726="nulová",J726,0)</f>
        <v>0</v>
      </c>
      <c r="BJ726" s="17" t="s">
        <v>85</v>
      </c>
      <c r="BK726" s="216">
        <f>ROUND(I726*H726,2)</f>
        <v>0</v>
      </c>
      <c r="BL726" s="17" t="s">
        <v>637</v>
      </c>
      <c r="BM726" s="215" t="s">
        <v>638</v>
      </c>
    </row>
    <row r="727" spans="1:65" s="2" customFormat="1" ht="19.5">
      <c r="A727" s="34"/>
      <c r="B727" s="35"/>
      <c r="C727" s="36"/>
      <c r="D727" s="217" t="s">
        <v>158</v>
      </c>
      <c r="E727" s="36"/>
      <c r="F727" s="218" t="s">
        <v>636</v>
      </c>
      <c r="G727" s="36"/>
      <c r="H727" s="36"/>
      <c r="I727" s="116"/>
      <c r="J727" s="36"/>
      <c r="K727" s="36"/>
      <c r="L727" s="39"/>
      <c r="M727" s="219"/>
      <c r="N727" s="220"/>
      <c r="O727" s="71"/>
      <c r="P727" s="71"/>
      <c r="Q727" s="71"/>
      <c r="R727" s="71"/>
      <c r="S727" s="71"/>
      <c r="T727" s="72"/>
      <c r="U727" s="34"/>
      <c r="V727" s="34"/>
      <c r="W727" s="34"/>
      <c r="X727" s="34"/>
      <c r="Y727" s="34"/>
      <c r="Z727" s="34"/>
      <c r="AA727" s="34"/>
      <c r="AB727" s="34"/>
      <c r="AC727" s="34"/>
      <c r="AD727" s="34"/>
      <c r="AE727" s="34"/>
      <c r="AT727" s="17" t="s">
        <v>158</v>
      </c>
      <c r="AU727" s="17" t="s">
        <v>87</v>
      </c>
    </row>
    <row r="728" spans="1:65" s="13" customFormat="1">
      <c r="B728" s="221"/>
      <c r="C728" s="222"/>
      <c r="D728" s="217" t="s">
        <v>159</v>
      </c>
      <c r="E728" s="223" t="s">
        <v>1</v>
      </c>
      <c r="F728" s="224" t="s">
        <v>160</v>
      </c>
      <c r="G728" s="222"/>
      <c r="H728" s="223" t="s">
        <v>1</v>
      </c>
      <c r="I728" s="225"/>
      <c r="J728" s="222"/>
      <c r="K728" s="222"/>
      <c r="L728" s="226"/>
      <c r="M728" s="227"/>
      <c r="N728" s="228"/>
      <c r="O728" s="228"/>
      <c r="P728" s="228"/>
      <c r="Q728" s="228"/>
      <c r="R728" s="228"/>
      <c r="S728" s="228"/>
      <c r="T728" s="229"/>
      <c r="AT728" s="230" t="s">
        <v>159</v>
      </c>
      <c r="AU728" s="230" t="s">
        <v>87</v>
      </c>
      <c r="AV728" s="13" t="s">
        <v>85</v>
      </c>
      <c r="AW728" s="13" t="s">
        <v>33</v>
      </c>
      <c r="AX728" s="13" t="s">
        <v>77</v>
      </c>
      <c r="AY728" s="230" t="s">
        <v>149</v>
      </c>
    </row>
    <row r="729" spans="1:65" s="14" customFormat="1">
      <c r="B729" s="231"/>
      <c r="C729" s="232"/>
      <c r="D729" s="217" t="s">
        <v>159</v>
      </c>
      <c r="E729" s="233" t="s">
        <v>1</v>
      </c>
      <c r="F729" s="234" t="s">
        <v>98</v>
      </c>
      <c r="G729" s="232"/>
      <c r="H729" s="235">
        <v>30</v>
      </c>
      <c r="I729" s="236"/>
      <c r="J729" s="232"/>
      <c r="K729" s="232"/>
      <c r="L729" s="237"/>
      <c r="M729" s="238"/>
      <c r="N729" s="239"/>
      <c r="O729" s="239"/>
      <c r="P729" s="239"/>
      <c r="Q729" s="239"/>
      <c r="R729" s="239"/>
      <c r="S729" s="239"/>
      <c r="T729" s="240"/>
      <c r="AT729" s="241" t="s">
        <v>159</v>
      </c>
      <c r="AU729" s="241" t="s">
        <v>87</v>
      </c>
      <c r="AV729" s="14" t="s">
        <v>87</v>
      </c>
      <c r="AW729" s="14" t="s">
        <v>33</v>
      </c>
      <c r="AX729" s="14" t="s">
        <v>85</v>
      </c>
      <c r="AY729" s="241" t="s">
        <v>149</v>
      </c>
    </row>
    <row r="730" spans="1:65" s="2" customFormat="1" ht="21.75" customHeight="1">
      <c r="A730" s="34"/>
      <c r="B730" s="35"/>
      <c r="C730" s="254" t="s">
        <v>639</v>
      </c>
      <c r="D730" s="254" t="s">
        <v>578</v>
      </c>
      <c r="E730" s="255" t="s">
        <v>640</v>
      </c>
      <c r="F730" s="256" t="s">
        <v>641</v>
      </c>
      <c r="G730" s="257" t="s">
        <v>258</v>
      </c>
      <c r="H730" s="258">
        <v>6</v>
      </c>
      <c r="I730" s="259"/>
      <c r="J730" s="260">
        <f>ROUND(I730*H730,2)</f>
        <v>0</v>
      </c>
      <c r="K730" s="256" t="s">
        <v>155</v>
      </c>
      <c r="L730" s="261"/>
      <c r="M730" s="262" t="s">
        <v>1</v>
      </c>
      <c r="N730" s="263" t="s">
        <v>42</v>
      </c>
      <c r="O730" s="71"/>
      <c r="P730" s="213">
        <f>O730*H730</f>
        <v>0</v>
      </c>
      <c r="Q730" s="213">
        <v>0</v>
      </c>
      <c r="R730" s="213">
        <f>Q730*H730</f>
        <v>0</v>
      </c>
      <c r="S730" s="213">
        <v>0</v>
      </c>
      <c r="T730" s="214">
        <f>S730*H730</f>
        <v>0</v>
      </c>
      <c r="U730" s="34"/>
      <c r="V730" s="34"/>
      <c r="W730" s="34"/>
      <c r="X730" s="34"/>
      <c r="Y730" s="34"/>
      <c r="Z730" s="34"/>
      <c r="AA730" s="34"/>
      <c r="AB730" s="34"/>
      <c r="AC730" s="34"/>
      <c r="AD730" s="34"/>
      <c r="AE730" s="34"/>
      <c r="AR730" s="215" t="s">
        <v>637</v>
      </c>
      <c r="AT730" s="215" t="s">
        <v>578</v>
      </c>
      <c r="AU730" s="215" t="s">
        <v>87</v>
      </c>
      <c r="AY730" s="17" t="s">
        <v>149</v>
      </c>
      <c r="BE730" s="216">
        <f>IF(N730="základní",J730,0)</f>
        <v>0</v>
      </c>
      <c r="BF730" s="216">
        <f>IF(N730="snížená",J730,0)</f>
        <v>0</v>
      </c>
      <c r="BG730" s="216">
        <f>IF(N730="zákl. přenesená",J730,0)</f>
        <v>0</v>
      </c>
      <c r="BH730" s="216">
        <f>IF(N730="sníž. přenesená",J730,0)</f>
        <v>0</v>
      </c>
      <c r="BI730" s="216">
        <f>IF(N730="nulová",J730,0)</f>
        <v>0</v>
      </c>
      <c r="BJ730" s="17" t="s">
        <v>85</v>
      </c>
      <c r="BK730" s="216">
        <f>ROUND(I730*H730,2)</f>
        <v>0</v>
      </c>
      <c r="BL730" s="17" t="s">
        <v>637</v>
      </c>
      <c r="BM730" s="215" t="s">
        <v>642</v>
      </c>
    </row>
    <row r="731" spans="1:65" s="2" customFormat="1" ht="19.5">
      <c r="A731" s="34"/>
      <c r="B731" s="35"/>
      <c r="C731" s="36"/>
      <c r="D731" s="217" t="s">
        <v>158</v>
      </c>
      <c r="E731" s="36"/>
      <c r="F731" s="218" t="s">
        <v>641</v>
      </c>
      <c r="G731" s="36"/>
      <c r="H731" s="36"/>
      <c r="I731" s="116"/>
      <c r="J731" s="36"/>
      <c r="K731" s="36"/>
      <c r="L731" s="39"/>
      <c r="M731" s="219"/>
      <c r="N731" s="220"/>
      <c r="O731" s="71"/>
      <c r="P731" s="71"/>
      <c r="Q731" s="71"/>
      <c r="R731" s="71"/>
      <c r="S731" s="71"/>
      <c r="T731" s="72"/>
      <c r="U731" s="34"/>
      <c r="V731" s="34"/>
      <c r="W731" s="34"/>
      <c r="X731" s="34"/>
      <c r="Y731" s="34"/>
      <c r="Z731" s="34"/>
      <c r="AA731" s="34"/>
      <c r="AB731" s="34"/>
      <c r="AC731" s="34"/>
      <c r="AD731" s="34"/>
      <c r="AE731" s="34"/>
      <c r="AT731" s="17" t="s">
        <v>158</v>
      </c>
      <c r="AU731" s="17" t="s">
        <v>87</v>
      </c>
    </row>
    <row r="732" spans="1:65" s="13" customFormat="1">
      <c r="B732" s="221"/>
      <c r="C732" s="222"/>
      <c r="D732" s="217" t="s">
        <v>159</v>
      </c>
      <c r="E732" s="223" t="s">
        <v>1</v>
      </c>
      <c r="F732" s="224" t="s">
        <v>160</v>
      </c>
      <c r="G732" s="222"/>
      <c r="H732" s="223" t="s">
        <v>1</v>
      </c>
      <c r="I732" s="225"/>
      <c r="J732" s="222"/>
      <c r="K732" s="222"/>
      <c r="L732" s="226"/>
      <c r="M732" s="227"/>
      <c r="N732" s="228"/>
      <c r="O732" s="228"/>
      <c r="P732" s="228"/>
      <c r="Q732" s="228"/>
      <c r="R732" s="228"/>
      <c r="S732" s="228"/>
      <c r="T732" s="229"/>
      <c r="AT732" s="230" t="s">
        <v>159</v>
      </c>
      <c r="AU732" s="230" t="s">
        <v>87</v>
      </c>
      <c r="AV732" s="13" t="s">
        <v>85</v>
      </c>
      <c r="AW732" s="13" t="s">
        <v>33</v>
      </c>
      <c r="AX732" s="13" t="s">
        <v>77</v>
      </c>
      <c r="AY732" s="230" t="s">
        <v>149</v>
      </c>
    </row>
    <row r="733" spans="1:65" s="14" customFormat="1">
      <c r="B733" s="231"/>
      <c r="C733" s="232"/>
      <c r="D733" s="217" t="s">
        <v>159</v>
      </c>
      <c r="E733" s="233" t="s">
        <v>1</v>
      </c>
      <c r="F733" s="234" t="s">
        <v>181</v>
      </c>
      <c r="G733" s="232"/>
      <c r="H733" s="235">
        <v>6</v>
      </c>
      <c r="I733" s="236"/>
      <c r="J733" s="232"/>
      <c r="K733" s="232"/>
      <c r="L733" s="237"/>
      <c r="M733" s="238"/>
      <c r="N733" s="239"/>
      <c r="O733" s="239"/>
      <c r="P733" s="239"/>
      <c r="Q733" s="239"/>
      <c r="R733" s="239"/>
      <c r="S733" s="239"/>
      <c r="T733" s="240"/>
      <c r="AT733" s="241" t="s">
        <v>159</v>
      </c>
      <c r="AU733" s="241" t="s">
        <v>87</v>
      </c>
      <c r="AV733" s="14" t="s">
        <v>87</v>
      </c>
      <c r="AW733" s="14" t="s">
        <v>33</v>
      </c>
      <c r="AX733" s="14" t="s">
        <v>85</v>
      </c>
      <c r="AY733" s="241" t="s">
        <v>149</v>
      </c>
    </row>
    <row r="734" spans="1:65" s="2" customFormat="1" ht="21.75" customHeight="1">
      <c r="A734" s="34"/>
      <c r="B734" s="35"/>
      <c r="C734" s="254" t="s">
        <v>643</v>
      </c>
      <c r="D734" s="254" t="s">
        <v>578</v>
      </c>
      <c r="E734" s="255" t="s">
        <v>644</v>
      </c>
      <c r="F734" s="256" t="s">
        <v>645</v>
      </c>
      <c r="G734" s="257" t="s">
        <v>258</v>
      </c>
      <c r="H734" s="258">
        <v>8</v>
      </c>
      <c r="I734" s="259"/>
      <c r="J734" s="260">
        <f>ROUND(I734*H734,2)</f>
        <v>0</v>
      </c>
      <c r="K734" s="256" t="s">
        <v>155</v>
      </c>
      <c r="L734" s="261"/>
      <c r="M734" s="262" t="s">
        <v>1</v>
      </c>
      <c r="N734" s="263" t="s">
        <v>42</v>
      </c>
      <c r="O734" s="71"/>
      <c r="P734" s="213">
        <f>O734*H734</f>
        <v>0</v>
      </c>
      <c r="Q734" s="213">
        <v>0</v>
      </c>
      <c r="R734" s="213">
        <f>Q734*H734</f>
        <v>0</v>
      </c>
      <c r="S734" s="213">
        <v>0</v>
      </c>
      <c r="T734" s="214">
        <f>S734*H734</f>
        <v>0</v>
      </c>
      <c r="U734" s="34"/>
      <c r="V734" s="34"/>
      <c r="W734" s="34"/>
      <c r="X734" s="34"/>
      <c r="Y734" s="34"/>
      <c r="Z734" s="34"/>
      <c r="AA734" s="34"/>
      <c r="AB734" s="34"/>
      <c r="AC734" s="34"/>
      <c r="AD734" s="34"/>
      <c r="AE734" s="34"/>
      <c r="AR734" s="215" t="s">
        <v>637</v>
      </c>
      <c r="AT734" s="215" t="s">
        <v>578</v>
      </c>
      <c r="AU734" s="215" t="s">
        <v>87</v>
      </c>
      <c r="AY734" s="17" t="s">
        <v>149</v>
      </c>
      <c r="BE734" s="216">
        <f>IF(N734="základní",J734,0)</f>
        <v>0</v>
      </c>
      <c r="BF734" s="216">
        <f>IF(N734="snížená",J734,0)</f>
        <v>0</v>
      </c>
      <c r="BG734" s="216">
        <f>IF(N734="zákl. přenesená",J734,0)</f>
        <v>0</v>
      </c>
      <c r="BH734" s="216">
        <f>IF(N734="sníž. přenesená",J734,0)</f>
        <v>0</v>
      </c>
      <c r="BI734" s="216">
        <f>IF(N734="nulová",J734,0)</f>
        <v>0</v>
      </c>
      <c r="BJ734" s="17" t="s">
        <v>85</v>
      </c>
      <c r="BK734" s="216">
        <f>ROUND(I734*H734,2)</f>
        <v>0</v>
      </c>
      <c r="BL734" s="17" t="s">
        <v>637</v>
      </c>
      <c r="BM734" s="215" t="s">
        <v>646</v>
      </c>
    </row>
    <row r="735" spans="1:65" s="2" customFormat="1" ht="19.5">
      <c r="A735" s="34"/>
      <c r="B735" s="35"/>
      <c r="C735" s="36"/>
      <c r="D735" s="217" t="s">
        <v>158</v>
      </c>
      <c r="E735" s="36"/>
      <c r="F735" s="218" t="s">
        <v>645</v>
      </c>
      <c r="G735" s="36"/>
      <c r="H735" s="36"/>
      <c r="I735" s="116"/>
      <c r="J735" s="36"/>
      <c r="K735" s="36"/>
      <c r="L735" s="39"/>
      <c r="M735" s="219"/>
      <c r="N735" s="220"/>
      <c r="O735" s="71"/>
      <c r="P735" s="71"/>
      <c r="Q735" s="71"/>
      <c r="R735" s="71"/>
      <c r="S735" s="71"/>
      <c r="T735" s="72"/>
      <c r="U735" s="34"/>
      <c r="V735" s="34"/>
      <c r="W735" s="34"/>
      <c r="X735" s="34"/>
      <c r="Y735" s="34"/>
      <c r="Z735" s="34"/>
      <c r="AA735" s="34"/>
      <c r="AB735" s="34"/>
      <c r="AC735" s="34"/>
      <c r="AD735" s="34"/>
      <c r="AE735" s="34"/>
      <c r="AT735" s="17" t="s">
        <v>158</v>
      </c>
      <c r="AU735" s="17" t="s">
        <v>87</v>
      </c>
    </row>
    <row r="736" spans="1:65" s="13" customFormat="1">
      <c r="B736" s="221"/>
      <c r="C736" s="222"/>
      <c r="D736" s="217" t="s">
        <v>159</v>
      </c>
      <c r="E736" s="223" t="s">
        <v>1</v>
      </c>
      <c r="F736" s="224" t="s">
        <v>160</v>
      </c>
      <c r="G736" s="222"/>
      <c r="H736" s="223" t="s">
        <v>1</v>
      </c>
      <c r="I736" s="225"/>
      <c r="J736" s="222"/>
      <c r="K736" s="222"/>
      <c r="L736" s="226"/>
      <c r="M736" s="227"/>
      <c r="N736" s="228"/>
      <c r="O736" s="228"/>
      <c r="P736" s="228"/>
      <c r="Q736" s="228"/>
      <c r="R736" s="228"/>
      <c r="S736" s="228"/>
      <c r="T736" s="229"/>
      <c r="AT736" s="230" t="s">
        <v>159</v>
      </c>
      <c r="AU736" s="230" t="s">
        <v>87</v>
      </c>
      <c r="AV736" s="13" t="s">
        <v>85</v>
      </c>
      <c r="AW736" s="13" t="s">
        <v>33</v>
      </c>
      <c r="AX736" s="13" t="s">
        <v>77</v>
      </c>
      <c r="AY736" s="230" t="s">
        <v>149</v>
      </c>
    </row>
    <row r="737" spans="1:65" s="14" customFormat="1">
      <c r="B737" s="231"/>
      <c r="C737" s="232"/>
      <c r="D737" s="217" t="s">
        <v>159</v>
      </c>
      <c r="E737" s="233" t="s">
        <v>1</v>
      </c>
      <c r="F737" s="234" t="s">
        <v>161</v>
      </c>
      <c r="G737" s="232"/>
      <c r="H737" s="235">
        <v>5</v>
      </c>
      <c r="I737" s="236"/>
      <c r="J737" s="232"/>
      <c r="K737" s="232"/>
      <c r="L737" s="237"/>
      <c r="M737" s="238"/>
      <c r="N737" s="239"/>
      <c r="O737" s="239"/>
      <c r="P737" s="239"/>
      <c r="Q737" s="239"/>
      <c r="R737" s="239"/>
      <c r="S737" s="239"/>
      <c r="T737" s="240"/>
      <c r="AT737" s="241" t="s">
        <v>159</v>
      </c>
      <c r="AU737" s="241" t="s">
        <v>87</v>
      </c>
      <c r="AV737" s="14" t="s">
        <v>87</v>
      </c>
      <c r="AW737" s="14" t="s">
        <v>33</v>
      </c>
      <c r="AX737" s="14" t="s">
        <v>77</v>
      </c>
      <c r="AY737" s="241" t="s">
        <v>149</v>
      </c>
    </row>
    <row r="738" spans="1:65" s="13" customFormat="1">
      <c r="B738" s="221"/>
      <c r="C738" s="222"/>
      <c r="D738" s="217" t="s">
        <v>159</v>
      </c>
      <c r="E738" s="223" t="s">
        <v>1</v>
      </c>
      <c r="F738" s="224" t="s">
        <v>231</v>
      </c>
      <c r="G738" s="222"/>
      <c r="H738" s="223" t="s">
        <v>1</v>
      </c>
      <c r="I738" s="225"/>
      <c r="J738" s="222"/>
      <c r="K738" s="222"/>
      <c r="L738" s="226"/>
      <c r="M738" s="227"/>
      <c r="N738" s="228"/>
      <c r="O738" s="228"/>
      <c r="P738" s="228"/>
      <c r="Q738" s="228"/>
      <c r="R738" s="228"/>
      <c r="S738" s="228"/>
      <c r="T738" s="229"/>
      <c r="AT738" s="230" t="s">
        <v>159</v>
      </c>
      <c r="AU738" s="230" t="s">
        <v>87</v>
      </c>
      <c r="AV738" s="13" t="s">
        <v>85</v>
      </c>
      <c r="AW738" s="13" t="s">
        <v>33</v>
      </c>
      <c r="AX738" s="13" t="s">
        <v>77</v>
      </c>
      <c r="AY738" s="230" t="s">
        <v>149</v>
      </c>
    </row>
    <row r="739" spans="1:65" s="14" customFormat="1">
      <c r="B739" s="231"/>
      <c r="C739" s="232"/>
      <c r="D739" s="217" t="s">
        <v>159</v>
      </c>
      <c r="E739" s="233" t="s">
        <v>1</v>
      </c>
      <c r="F739" s="234" t="s">
        <v>166</v>
      </c>
      <c r="G739" s="232"/>
      <c r="H739" s="235">
        <v>3</v>
      </c>
      <c r="I739" s="236"/>
      <c r="J739" s="232"/>
      <c r="K739" s="232"/>
      <c r="L739" s="237"/>
      <c r="M739" s="238"/>
      <c r="N739" s="239"/>
      <c r="O739" s="239"/>
      <c r="P739" s="239"/>
      <c r="Q739" s="239"/>
      <c r="R739" s="239"/>
      <c r="S739" s="239"/>
      <c r="T739" s="240"/>
      <c r="AT739" s="241" t="s">
        <v>159</v>
      </c>
      <c r="AU739" s="241" t="s">
        <v>87</v>
      </c>
      <c r="AV739" s="14" t="s">
        <v>87</v>
      </c>
      <c r="AW739" s="14" t="s">
        <v>33</v>
      </c>
      <c r="AX739" s="14" t="s">
        <v>77</v>
      </c>
      <c r="AY739" s="241" t="s">
        <v>149</v>
      </c>
    </row>
    <row r="740" spans="1:65" s="15" customFormat="1">
      <c r="B740" s="242"/>
      <c r="C740" s="243"/>
      <c r="D740" s="217" t="s">
        <v>159</v>
      </c>
      <c r="E740" s="244" t="s">
        <v>1</v>
      </c>
      <c r="F740" s="245" t="s">
        <v>215</v>
      </c>
      <c r="G740" s="243"/>
      <c r="H740" s="246">
        <v>8</v>
      </c>
      <c r="I740" s="247"/>
      <c r="J740" s="243"/>
      <c r="K740" s="243"/>
      <c r="L740" s="248"/>
      <c r="M740" s="249"/>
      <c r="N740" s="250"/>
      <c r="O740" s="250"/>
      <c r="P740" s="250"/>
      <c r="Q740" s="250"/>
      <c r="R740" s="250"/>
      <c r="S740" s="250"/>
      <c r="T740" s="251"/>
      <c r="AT740" s="252" t="s">
        <v>159</v>
      </c>
      <c r="AU740" s="252" t="s">
        <v>87</v>
      </c>
      <c r="AV740" s="15" t="s">
        <v>156</v>
      </c>
      <c r="AW740" s="15" t="s">
        <v>33</v>
      </c>
      <c r="AX740" s="15" t="s">
        <v>85</v>
      </c>
      <c r="AY740" s="252" t="s">
        <v>149</v>
      </c>
    </row>
    <row r="741" spans="1:65" s="2" customFormat="1" ht="21.75" customHeight="1">
      <c r="A741" s="34"/>
      <c r="B741" s="35"/>
      <c r="C741" s="254" t="s">
        <v>647</v>
      </c>
      <c r="D741" s="254" t="s">
        <v>578</v>
      </c>
      <c r="E741" s="255" t="s">
        <v>648</v>
      </c>
      <c r="F741" s="256" t="s">
        <v>649</v>
      </c>
      <c r="G741" s="257" t="s">
        <v>258</v>
      </c>
      <c r="H741" s="258">
        <v>4</v>
      </c>
      <c r="I741" s="259"/>
      <c r="J741" s="260">
        <f>ROUND(I741*H741,2)</f>
        <v>0</v>
      </c>
      <c r="K741" s="256" t="s">
        <v>155</v>
      </c>
      <c r="L741" s="261"/>
      <c r="M741" s="262" t="s">
        <v>1</v>
      </c>
      <c r="N741" s="263" t="s">
        <v>42</v>
      </c>
      <c r="O741" s="71"/>
      <c r="P741" s="213">
        <f>O741*H741</f>
        <v>0</v>
      </c>
      <c r="Q741" s="213">
        <v>0</v>
      </c>
      <c r="R741" s="213">
        <f>Q741*H741</f>
        <v>0</v>
      </c>
      <c r="S741" s="213">
        <v>0</v>
      </c>
      <c r="T741" s="214">
        <f>S741*H741</f>
        <v>0</v>
      </c>
      <c r="U741" s="34"/>
      <c r="V741" s="34"/>
      <c r="W741" s="34"/>
      <c r="X741" s="34"/>
      <c r="Y741" s="34"/>
      <c r="Z741" s="34"/>
      <c r="AA741" s="34"/>
      <c r="AB741" s="34"/>
      <c r="AC741" s="34"/>
      <c r="AD741" s="34"/>
      <c r="AE741" s="34"/>
      <c r="AR741" s="215" t="s">
        <v>637</v>
      </c>
      <c r="AT741" s="215" t="s">
        <v>578</v>
      </c>
      <c r="AU741" s="215" t="s">
        <v>87</v>
      </c>
      <c r="AY741" s="17" t="s">
        <v>149</v>
      </c>
      <c r="BE741" s="216">
        <f>IF(N741="základní",J741,0)</f>
        <v>0</v>
      </c>
      <c r="BF741" s="216">
        <f>IF(N741="snížená",J741,0)</f>
        <v>0</v>
      </c>
      <c r="BG741" s="216">
        <f>IF(N741="zákl. přenesená",J741,0)</f>
        <v>0</v>
      </c>
      <c r="BH741" s="216">
        <f>IF(N741="sníž. přenesená",J741,0)</f>
        <v>0</v>
      </c>
      <c r="BI741" s="216">
        <f>IF(N741="nulová",J741,0)</f>
        <v>0</v>
      </c>
      <c r="BJ741" s="17" t="s">
        <v>85</v>
      </c>
      <c r="BK741" s="216">
        <f>ROUND(I741*H741,2)</f>
        <v>0</v>
      </c>
      <c r="BL741" s="17" t="s">
        <v>637</v>
      </c>
      <c r="BM741" s="215" t="s">
        <v>650</v>
      </c>
    </row>
    <row r="742" spans="1:65" s="2" customFormat="1" ht="19.5">
      <c r="A742" s="34"/>
      <c r="B742" s="35"/>
      <c r="C742" s="36"/>
      <c r="D742" s="217" t="s">
        <v>158</v>
      </c>
      <c r="E742" s="36"/>
      <c r="F742" s="218" t="s">
        <v>649</v>
      </c>
      <c r="G742" s="36"/>
      <c r="H742" s="36"/>
      <c r="I742" s="116"/>
      <c r="J742" s="36"/>
      <c r="K742" s="36"/>
      <c r="L742" s="39"/>
      <c r="M742" s="219"/>
      <c r="N742" s="220"/>
      <c r="O742" s="71"/>
      <c r="P742" s="71"/>
      <c r="Q742" s="71"/>
      <c r="R742" s="71"/>
      <c r="S742" s="71"/>
      <c r="T742" s="72"/>
      <c r="U742" s="34"/>
      <c r="V742" s="34"/>
      <c r="W742" s="34"/>
      <c r="X742" s="34"/>
      <c r="Y742" s="34"/>
      <c r="Z742" s="34"/>
      <c r="AA742" s="34"/>
      <c r="AB742" s="34"/>
      <c r="AC742" s="34"/>
      <c r="AD742" s="34"/>
      <c r="AE742" s="34"/>
      <c r="AT742" s="17" t="s">
        <v>158</v>
      </c>
      <c r="AU742" s="17" t="s">
        <v>87</v>
      </c>
    </row>
    <row r="743" spans="1:65" s="13" customFormat="1">
      <c r="B743" s="221"/>
      <c r="C743" s="222"/>
      <c r="D743" s="217" t="s">
        <v>159</v>
      </c>
      <c r="E743" s="223" t="s">
        <v>1</v>
      </c>
      <c r="F743" s="224" t="s">
        <v>160</v>
      </c>
      <c r="G743" s="222"/>
      <c r="H743" s="223" t="s">
        <v>1</v>
      </c>
      <c r="I743" s="225"/>
      <c r="J743" s="222"/>
      <c r="K743" s="222"/>
      <c r="L743" s="226"/>
      <c r="M743" s="227"/>
      <c r="N743" s="228"/>
      <c r="O743" s="228"/>
      <c r="P743" s="228"/>
      <c r="Q743" s="228"/>
      <c r="R743" s="228"/>
      <c r="S743" s="228"/>
      <c r="T743" s="229"/>
      <c r="AT743" s="230" t="s">
        <v>159</v>
      </c>
      <c r="AU743" s="230" t="s">
        <v>87</v>
      </c>
      <c r="AV743" s="13" t="s">
        <v>85</v>
      </c>
      <c r="AW743" s="13" t="s">
        <v>33</v>
      </c>
      <c r="AX743" s="13" t="s">
        <v>77</v>
      </c>
      <c r="AY743" s="230" t="s">
        <v>149</v>
      </c>
    </row>
    <row r="744" spans="1:65" s="14" customFormat="1">
      <c r="B744" s="231"/>
      <c r="C744" s="232"/>
      <c r="D744" s="217" t="s">
        <v>159</v>
      </c>
      <c r="E744" s="233" t="s">
        <v>1</v>
      </c>
      <c r="F744" s="234" t="s">
        <v>156</v>
      </c>
      <c r="G744" s="232"/>
      <c r="H744" s="235">
        <v>4</v>
      </c>
      <c r="I744" s="236"/>
      <c r="J744" s="232"/>
      <c r="K744" s="232"/>
      <c r="L744" s="237"/>
      <c r="M744" s="238"/>
      <c r="N744" s="239"/>
      <c r="O744" s="239"/>
      <c r="P744" s="239"/>
      <c r="Q744" s="239"/>
      <c r="R744" s="239"/>
      <c r="S744" s="239"/>
      <c r="T744" s="240"/>
      <c r="AT744" s="241" t="s">
        <v>159</v>
      </c>
      <c r="AU744" s="241" t="s">
        <v>87</v>
      </c>
      <c r="AV744" s="14" t="s">
        <v>87</v>
      </c>
      <c r="AW744" s="14" t="s">
        <v>33</v>
      </c>
      <c r="AX744" s="14" t="s">
        <v>85</v>
      </c>
      <c r="AY744" s="241" t="s">
        <v>149</v>
      </c>
    </row>
    <row r="745" spans="1:65" s="2" customFormat="1" ht="33" customHeight="1">
      <c r="A745" s="34"/>
      <c r="B745" s="35"/>
      <c r="C745" s="254" t="s">
        <v>651</v>
      </c>
      <c r="D745" s="254" t="s">
        <v>578</v>
      </c>
      <c r="E745" s="255" t="s">
        <v>652</v>
      </c>
      <c r="F745" s="256" t="s">
        <v>653</v>
      </c>
      <c r="G745" s="257" t="s">
        <v>154</v>
      </c>
      <c r="H745" s="258">
        <v>5</v>
      </c>
      <c r="I745" s="259"/>
      <c r="J745" s="260">
        <f>ROUND(I745*H745,2)</f>
        <v>0</v>
      </c>
      <c r="K745" s="256" t="s">
        <v>155</v>
      </c>
      <c r="L745" s="261"/>
      <c r="M745" s="262" t="s">
        <v>1</v>
      </c>
      <c r="N745" s="263" t="s">
        <v>42</v>
      </c>
      <c r="O745" s="71"/>
      <c r="P745" s="213">
        <f>O745*H745</f>
        <v>0</v>
      </c>
      <c r="Q745" s="213">
        <v>0</v>
      </c>
      <c r="R745" s="213">
        <f>Q745*H745</f>
        <v>0</v>
      </c>
      <c r="S745" s="213">
        <v>0</v>
      </c>
      <c r="T745" s="214">
        <f>S745*H745</f>
        <v>0</v>
      </c>
      <c r="U745" s="34"/>
      <c r="V745" s="34"/>
      <c r="W745" s="34"/>
      <c r="X745" s="34"/>
      <c r="Y745" s="34"/>
      <c r="Z745" s="34"/>
      <c r="AA745" s="34"/>
      <c r="AB745" s="34"/>
      <c r="AC745" s="34"/>
      <c r="AD745" s="34"/>
      <c r="AE745" s="34"/>
      <c r="AR745" s="215" t="s">
        <v>637</v>
      </c>
      <c r="AT745" s="215" t="s">
        <v>578</v>
      </c>
      <c r="AU745" s="215" t="s">
        <v>87</v>
      </c>
      <c r="AY745" s="17" t="s">
        <v>149</v>
      </c>
      <c r="BE745" s="216">
        <f>IF(N745="základní",J745,0)</f>
        <v>0</v>
      </c>
      <c r="BF745" s="216">
        <f>IF(N745="snížená",J745,0)</f>
        <v>0</v>
      </c>
      <c r="BG745" s="216">
        <f>IF(N745="zákl. přenesená",J745,0)</f>
        <v>0</v>
      </c>
      <c r="BH745" s="216">
        <f>IF(N745="sníž. přenesená",J745,0)</f>
        <v>0</v>
      </c>
      <c r="BI745" s="216">
        <f>IF(N745="nulová",J745,0)</f>
        <v>0</v>
      </c>
      <c r="BJ745" s="17" t="s">
        <v>85</v>
      </c>
      <c r="BK745" s="216">
        <f>ROUND(I745*H745,2)</f>
        <v>0</v>
      </c>
      <c r="BL745" s="17" t="s">
        <v>637</v>
      </c>
      <c r="BM745" s="215" t="s">
        <v>654</v>
      </c>
    </row>
    <row r="746" spans="1:65" s="2" customFormat="1" ht="19.5">
      <c r="A746" s="34"/>
      <c r="B746" s="35"/>
      <c r="C746" s="36"/>
      <c r="D746" s="217" t="s">
        <v>158</v>
      </c>
      <c r="E746" s="36"/>
      <c r="F746" s="218" t="s">
        <v>653</v>
      </c>
      <c r="G746" s="36"/>
      <c r="H746" s="36"/>
      <c r="I746" s="116"/>
      <c r="J746" s="36"/>
      <c r="K746" s="36"/>
      <c r="L746" s="39"/>
      <c r="M746" s="219"/>
      <c r="N746" s="220"/>
      <c r="O746" s="71"/>
      <c r="P746" s="71"/>
      <c r="Q746" s="71"/>
      <c r="R746" s="71"/>
      <c r="S746" s="71"/>
      <c r="T746" s="72"/>
      <c r="U746" s="34"/>
      <c r="V746" s="34"/>
      <c r="W746" s="34"/>
      <c r="X746" s="34"/>
      <c r="Y746" s="34"/>
      <c r="Z746" s="34"/>
      <c r="AA746" s="34"/>
      <c r="AB746" s="34"/>
      <c r="AC746" s="34"/>
      <c r="AD746" s="34"/>
      <c r="AE746" s="34"/>
      <c r="AT746" s="17" t="s">
        <v>158</v>
      </c>
      <c r="AU746" s="17" t="s">
        <v>87</v>
      </c>
    </row>
    <row r="747" spans="1:65" s="13" customFormat="1">
      <c r="B747" s="221"/>
      <c r="C747" s="222"/>
      <c r="D747" s="217" t="s">
        <v>159</v>
      </c>
      <c r="E747" s="223" t="s">
        <v>1</v>
      </c>
      <c r="F747" s="224" t="s">
        <v>160</v>
      </c>
      <c r="G747" s="222"/>
      <c r="H747" s="223" t="s">
        <v>1</v>
      </c>
      <c r="I747" s="225"/>
      <c r="J747" s="222"/>
      <c r="K747" s="222"/>
      <c r="L747" s="226"/>
      <c r="M747" s="227"/>
      <c r="N747" s="228"/>
      <c r="O747" s="228"/>
      <c r="P747" s="228"/>
      <c r="Q747" s="228"/>
      <c r="R747" s="228"/>
      <c r="S747" s="228"/>
      <c r="T747" s="229"/>
      <c r="AT747" s="230" t="s">
        <v>159</v>
      </c>
      <c r="AU747" s="230" t="s">
        <v>87</v>
      </c>
      <c r="AV747" s="13" t="s">
        <v>85</v>
      </c>
      <c r="AW747" s="13" t="s">
        <v>33</v>
      </c>
      <c r="AX747" s="13" t="s">
        <v>77</v>
      </c>
      <c r="AY747" s="230" t="s">
        <v>149</v>
      </c>
    </row>
    <row r="748" spans="1:65" s="14" customFormat="1">
      <c r="B748" s="231"/>
      <c r="C748" s="232"/>
      <c r="D748" s="217" t="s">
        <v>159</v>
      </c>
      <c r="E748" s="233" t="s">
        <v>1</v>
      </c>
      <c r="F748" s="234" t="s">
        <v>161</v>
      </c>
      <c r="G748" s="232"/>
      <c r="H748" s="235">
        <v>5</v>
      </c>
      <c r="I748" s="236"/>
      <c r="J748" s="232"/>
      <c r="K748" s="232"/>
      <c r="L748" s="237"/>
      <c r="M748" s="238"/>
      <c r="N748" s="239"/>
      <c r="O748" s="239"/>
      <c r="P748" s="239"/>
      <c r="Q748" s="239"/>
      <c r="R748" s="239"/>
      <c r="S748" s="239"/>
      <c r="T748" s="240"/>
      <c r="AT748" s="241" t="s">
        <v>159</v>
      </c>
      <c r="AU748" s="241" t="s">
        <v>87</v>
      </c>
      <c r="AV748" s="14" t="s">
        <v>87</v>
      </c>
      <c r="AW748" s="14" t="s">
        <v>33</v>
      </c>
      <c r="AX748" s="14" t="s">
        <v>85</v>
      </c>
      <c r="AY748" s="241" t="s">
        <v>149</v>
      </c>
    </row>
    <row r="749" spans="1:65" s="2" customFormat="1" ht="21.75" customHeight="1">
      <c r="A749" s="34"/>
      <c r="B749" s="35"/>
      <c r="C749" s="254" t="s">
        <v>108</v>
      </c>
      <c r="D749" s="254" t="s">
        <v>578</v>
      </c>
      <c r="E749" s="255" t="s">
        <v>655</v>
      </c>
      <c r="F749" s="256" t="s">
        <v>656</v>
      </c>
      <c r="G749" s="257" t="s">
        <v>154</v>
      </c>
      <c r="H749" s="258">
        <v>6</v>
      </c>
      <c r="I749" s="259"/>
      <c r="J749" s="260">
        <f>ROUND(I749*H749,2)</f>
        <v>0</v>
      </c>
      <c r="K749" s="256" t="s">
        <v>155</v>
      </c>
      <c r="L749" s="261"/>
      <c r="M749" s="262" t="s">
        <v>1</v>
      </c>
      <c r="N749" s="263" t="s">
        <v>42</v>
      </c>
      <c r="O749" s="71"/>
      <c r="P749" s="213">
        <f>O749*H749</f>
        <v>0</v>
      </c>
      <c r="Q749" s="213">
        <v>0</v>
      </c>
      <c r="R749" s="213">
        <f>Q749*H749</f>
        <v>0</v>
      </c>
      <c r="S749" s="213">
        <v>0</v>
      </c>
      <c r="T749" s="214">
        <f>S749*H749</f>
        <v>0</v>
      </c>
      <c r="U749" s="34"/>
      <c r="V749" s="34"/>
      <c r="W749" s="34"/>
      <c r="X749" s="34"/>
      <c r="Y749" s="34"/>
      <c r="Z749" s="34"/>
      <c r="AA749" s="34"/>
      <c r="AB749" s="34"/>
      <c r="AC749" s="34"/>
      <c r="AD749" s="34"/>
      <c r="AE749" s="34"/>
      <c r="AR749" s="215" t="s">
        <v>637</v>
      </c>
      <c r="AT749" s="215" t="s">
        <v>578</v>
      </c>
      <c r="AU749" s="215" t="s">
        <v>87</v>
      </c>
      <c r="AY749" s="17" t="s">
        <v>149</v>
      </c>
      <c r="BE749" s="216">
        <f>IF(N749="základní",J749,0)</f>
        <v>0</v>
      </c>
      <c r="BF749" s="216">
        <f>IF(N749="snížená",J749,0)</f>
        <v>0</v>
      </c>
      <c r="BG749" s="216">
        <f>IF(N749="zákl. přenesená",J749,0)</f>
        <v>0</v>
      </c>
      <c r="BH749" s="216">
        <f>IF(N749="sníž. přenesená",J749,0)</f>
        <v>0</v>
      </c>
      <c r="BI749" s="216">
        <f>IF(N749="nulová",J749,0)</f>
        <v>0</v>
      </c>
      <c r="BJ749" s="17" t="s">
        <v>85</v>
      </c>
      <c r="BK749" s="216">
        <f>ROUND(I749*H749,2)</f>
        <v>0</v>
      </c>
      <c r="BL749" s="17" t="s">
        <v>637</v>
      </c>
      <c r="BM749" s="215" t="s">
        <v>657</v>
      </c>
    </row>
    <row r="750" spans="1:65" s="2" customFormat="1" ht="19.5">
      <c r="A750" s="34"/>
      <c r="B750" s="35"/>
      <c r="C750" s="36"/>
      <c r="D750" s="217" t="s">
        <v>158</v>
      </c>
      <c r="E750" s="36"/>
      <c r="F750" s="218" t="s">
        <v>656</v>
      </c>
      <c r="G750" s="36"/>
      <c r="H750" s="36"/>
      <c r="I750" s="116"/>
      <c r="J750" s="36"/>
      <c r="K750" s="36"/>
      <c r="L750" s="39"/>
      <c r="M750" s="219"/>
      <c r="N750" s="220"/>
      <c r="O750" s="71"/>
      <c r="P750" s="71"/>
      <c r="Q750" s="71"/>
      <c r="R750" s="71"/>
      <c r="S750" s="71"/>
      <c r="T750" s="72"/>
      <c r="U750" s="34"/>
      <c r="V750" s="34"/>
      <c r="W750" s="34"/>
      <c r="X750" s="34"/>
      <c r="Y750" s="34"/>
      <c r="Z750" s="34"/>
      <c r="AA750" s="34"/>
      <c r="AB750" s="34"/>
      <c r="AC750" s="34"/>
      <c r="AD750" s="34"/>
      <c r="AE750" s="34"/>
      <c r="AT750" s="17" t="s">
        <v>158</v>
      </c>
      <c r="AU750" s="17" t="s">
        <v>87</v>
      </c>
    </row>
    <row r="751" spans="1:65" s="13" customFormat="1">
      <c r="B751" s="221"/>
      <c r="C751" s="222"/>
      <c r="D751" s="217" t="s">
        <v>159</v>
      </c>
      <c r="E751" s="223" t="s">
        <v>1</v>
      </c>
      <c r="F751" s="224" t="s">
        <v>160</v>
      </c>
      <c r="G751" s="222"/>
      <c r="H751" s="223" t="s">
        <v>1</v>
      </c>
      <c r="I751" s="225"/>
      <c r="J751" s="222"/>
      <c r="K751" s="222"/>
      <c r="L751" s="226"/>
      <c r="M751" s="227"/>
      <c r="N751" s="228"/>
      <c r="O751" s="228"/>
      <c r="P751" s="228"/>
      <c r="Q751" s="228"/>
      <c r="R751" s="228"/>
      <c r="S751" s="228"/>
      <c r="T751" s="229"/>
      <c r="AT751" s="230" t="s">
        <v>159</v>
      </c>
      <c r="AU751" s="230" t="s">
        <v>87</v>
      </c>
      <c r="AV751" s="13" t="s">
        <v>85</v>
      </c>
      <c r="AW751" s="13" t="s">
        <v>33</v>
      </c>
      <c r="AX751" s="13" t="s">
        <v>77</v>
      </c>
      <c r="AY751" s="230" t="s">
        <v>149</v>
      </c>
    </row>
    <row r="752" spans="1:65" s="14" customFormat="1">
      <c r="B752" s="231"/>
      <c r="C752" s="232"/>
      <c r="D752" s="217" t="s">
        <v>159</v>
      </c>
      <c r="E752" s="233" t="s">
        <v>1</v>
      </c>
      <c r="F752" s="234" t="s">
        <v>181</v>
      </c>
      <c r="G752" s="232"/>
      <c r="H752" s="235">
        <v>6</v>
      </c>
      <c r="I752" s="236"/>
      <c r="J752" s="232"/>
      <c r="K752" s="232"/>
      <c r="L752" s="237"/>
      <c r="M752" s="238"/>
      <c r="N752" s="239"/>
      <c r="O752" s="239"/>
      <c r="P752" s="239"/>
      <c r="Q752" s="239"/>
      <c r="R752" s="239"/>
      <c r="S752" s="239"/>
      <c r="T752" s="240"/>
      <c r="AT752" s="241" t="s">
        <v>159</v>
      </c>
      <c r="AU752" s="241" t="s">
        <v>87</v>
      </c>
      <c r="AV752" s="14" t="s">
        <v>87</v>
      </c>
      <c r="AW752" s="14" t="s">
        <v>33</v>
      </c>
      <c r="AX752" s="14" t="s">
        <v>85</v>
      </c>
      <c r="AY752" s="241" t="s">
        <v>149</v>
      </c>
    </row>
    <row r="753" spans="1:65" s="2" customFormat="1" ht="21.75" customHeight="1">
      <c r="A753" s="34"/>
      <c r="B753" s="35"/>
      <c r="C753" s="254" t="s">
        <v>658</v>
      </c>
      <c r="D753" s="254" t="s">
        <v>578</v>
      </c>
      <c r="E753" s="255" t="s">
        <v>659</v>
      </c>
      <c r="F753" s="256" t="s">
        <v>660</v>
      </c>
      <c r="G753" s="257" t="s">
        <v>154</v>
      </c>
      <c r="H753" s="258">
        <v>5</v>
      </c>
      <c r="I753" s="259"/>
      <c r="J753" s="260">
        <f>ROUND(I753*H753,2)</f>
        <v>0</v>
      </c>
      <c r="K753" s="256" t="s">
        <v>155</v>
      </c>
      <c r="L753" s="261"/>
      <c r="M753" s="262" t="s">
        <v>1</v>
      </c>
      <c r="N753" s="263" t="s">
        <v>42</v>
      </c>
      <c r="O753" s="71"/>
      <c r="P753" s="213">
        <f>O753*H753</f>
        <v>0</v>
      </c>
      <c r="Q753" s="213">
        <v>0</v>
      </c>
      <c r="R753" s="213">
        <f>Q753*H753</f>
        <v>0</v>
      </c>
      <c r="S753" s="213">
        <v>0</v>
      </c>
      <c r="T753" s="214">
        <f>S753*H753</f>
        <v>0</v>
      </c>
      <c r="U753" s="34"/>
      <c r="V753" s="34"/>
      <c r="W753" s="34"/>
      <c r="X753" s="34"/>
      <c r="Y753" s="34"/>
      <c r="Z753" s="34"/>
      <c r="AA753" s="34"/>
      <c r="AB753" s="34"/>
      <c r="AC753" s="34"/>
      <c r="AD753" s="34"/>
      <c r="AE753" s="34"/>
      <c r="AR753" s="215" t="s">
        <v>637</v>
      </c>
      <c r="AT753" s="215" t="s">
        <v>578</v>
      </c>
      <c r="AU753" s="215" t="s">
        <v>87</v>
      </c>
      <c r="AY753" s="17" t="s">
        <v>149</v>
      </c>
      <c r="BE753" s="216">
        <f>IF(N753="základní",J753,0)</f>
        <v>0</v>
      </c>
      <c r="BF753" s="216">
        <f>IF(N753="snížená",J753,0)</f>
        <v>0</v>
      </c>
      <c r="BG753" s="216">
        <f>IF(N753="zákl. přenesená",J753,0)</f>
        <v>0</v>
      </c>
      <c r="BH753" s="216">
        <f>IF(N753="sníž. přenesená",J753,0)</f>
        <v>0</v>
      </c>
      <c r="BI753" s="216">
        <f>IF(N753="nulová",J753,0)</f>
        <v>0</v>
      </c>
      <c r="BJ753" s="17" t="s">
        <v>85</v>
      </c>
      <c r="BK753" s="216">
        <f>ROUND(I753*H753,2)</f>
        <v>0</v>
      </c>
      <c r="BL753" s="17" t="s">
        <v>637</v>
      </c>
      <c r="BM753" s="215" t="s">
        <v>661</v>
      </c>
    </row>
    <row r="754" spans="1:65" s="2" customFormat="1" ht="19.5">
      <c r="A754" s="34"/>
      <c r="B754" s="35"/>
      <c r="C754" s="36"/>
      <c r="D754" s="217" t="s">
        <v>158</v>
      </c>
      <c r="E754" s="36"/>
      <c r="F754" s="218" t="s">
        <v>660</v>
      </c>
      <c r="G754" s="36"/>
      <c r="H754" s="36"/>
      <c r="I754" s="116"/>
      <c r="J754" s="36"/>
      <c r="K754" s="36"/>
      <c r="L754" s="39"/>
      <c r="M754" s="219"/>
      <c r="N754" s="220"/>
      <c r="O754" s="71"/>
      <c r="P754" s="71"/>
      <c r="Q754" s="71"/>
      <c r="R754" s="71"/>
      <c r="S754" s="71"/>
      <c r="T754" s="72"/>
      <c r="U754" s="34"/>
      <c r="V754" s="34"/>
      <c r="W754" s="34"/>
      <c r="X754" s="34"/>
      <c r="Y754" s="34"/>
      <c r="Z754" s="34"/>
      <c r="AA754" s="34"/>
      <c r="AB754" s="34"/>
      <c r="AC754" s="34"/>
      <c r="AD754" s="34"/>
      <c r="AE754" s="34"/>
      <c r="AT754" s="17" t="s">
        <v>158</v>
      </c>
      <c r="AU754" s="17" t="s">
        <v>87</v>
      </c>
    </row>
    <row r="755" spans="1:65" s="13" customFormat="1">
      <c r="B755" s="221"/>
      <c r="C755" s="222"/>
      <c r="D755" s="217" t="s">
        <v>159</v>
      </c>
      <c r="E755" s="223" t="s">
        <v>1</v>
      </c>
      <c r="F755" s="224" t="s">
        <v>160</v>
      </c>
      <c r="G755" s="222"/>
      <c r="H755" s="223" t="s">
        <v>1</v>
      </c>
      <c r="I755" s="225"/>
      <c r="J755" s="222"/>
      <c r="K755" s="222"/>
      <c r="L755" s="226"/>
      <c r="M755" s="227"/>
      <c r="N755" s="228"/>
      <c r="O755" s="228"/>
      <c r="P755" s="228"/>
      <c r="Q755" s="228"/>
      <c r="R755" s="228"/>
      <c r="S755" s="228"/>
      <c r="T755" s="229"/>
      <c r="AT755" s="230" t="s">
        <v>159</v>
      </c>
      <c r="AU755" s="230" t="s">
        <v>87</v>
      </c>
      <c r="AV755" s="13" t="s">
        <v>85</v>
      </c>
      <c r="AW755" s="13" t="s">
        <v>33</v>
      </c>
      <c r="AX755" s="13" t="s">
        <v>77</v>
      </c>
      <c r="AY755" s="230" t="s">
        <v>149</v>
      </c>
    </row>
    <row r="756" spans="1:65" s="14" customFormat="1">
      <c r="B756" s="231"/>
      <c r="C756" s="232"/>
      <c r="D756" s="217" t="s">
        <v>159</v>
      </c>
      <c r="E756" s="233" t="s">
        <v>1</v>
      </c>
      <c r="F756" s="234" t="s">
        <v>161</v>
      </c>
      <c r="G756" s="232"/>
      <c r="H756" s="235">
        <v>5</v>
      </c>
      <c r="I756" s="236"/>
      <c r="J756" s="232"/>
      <c r="K756" s="232"/>
      <c r="L756" s="237"/>
      <c r="M756" s="238"/>
      <c r="N756" s="239"/>
      <c r="O756" s="239"/>
      <c r="P756" s="239"/>
      <c r="Q756" s="239"/>
      <c r="R756" s="239"/>
      <c r="S756" s="239"/>
      <c r="T756" s="240"/>
      <c r="AT756" s="241" t="s">
        <v>159</v>
      </c>
      <c r="AU756" s="241" t="s">
        <v>87</v>
      </c>
      <c r="AV756" s="14" t="s">
        <v>87</v>
      </c>
      <c r="AW756" s="14" t="s">
        <v>33</v>
      </c>
      <c r="AX756" s="14" t="s">
        <v>85</v>
      </c>
      <c r="AY756" s="241" t="s">
        <v>149</v>
      </c>
    </row>
    <row r="757" spans="1:65" s="2" customFormat="1" ht="44.25" customHeight="1">
      <c r="A757" s="34"/>
      <c r="B757" s="35"/>
      <c r="C757" s="254" t="s">
        <v>662</v>
      </c>
      <c r="D757" s="254" t="s">
        <v>578</v>
      </c>
      <c r="E757" s="255" t="s">
        <v>663</v>
      </c>
      <c r="F757" s="256" t="s">
        <v>664</v>
      </c>
      <c r="G757" s="257" t="s">
        <v>258</v>
      </c>
      <c r="H757" s="258">
        <v>1</v>
      </c>
      <c r="I757" s="259"/>
      <c r="J757" s="260">
        <f>ROUND(I757*H757,2)</f>
        <v>0</v>
      </c>
      <c r="K757" s="256" t="s">
        <v>155</v>
      </c>
      <c r="L757" s="261"/>
      <c r="M757" s="262" t="s">
        <v>1</v>
      </c>
      <c r="N757" s="263" t="s">
        <v>42</v>
      </c>
      <c r="O757" s="71"/>
      <c r="P757" s="213">
        <f>O757*H757</f>
        <v>0</v>
      </c>
      <c r="Q757" s="213">
        <v>0</v>
      </c>
      <c r="R757" s="213">
        <f>Q757*H757</f>
        <v>0</v>
      </c>
      <c r="S757" s="213">
        <v>0</v>
      </c>
      <c r="T757" s="214">
        <f>S757*H757</f>
        <v>0</v>
      </c>
      <c r="U757" s="34"/>
      <c r="V757" s="34"/>
      <c r="W757" s="34"/>
      <c r="X757" s="34"/>
      <c r="Y757" s="34"/>
      <c r="Z757" s="34"/>
      <c r="AA757" s="34"/>
      <c r="AB757" s="34"/>
      <c r="AC757" s="34"/>
      <c r="AD757" s="34"/>
      <c r="AE757" s="34"/>
      <c r="AR757" s="215" t="s">
        <v>637</v>
      </c>
      <c r="AT757" s="215" t="s">
        <v>578</v>
      </c>
      <c r="AU757" s="215" t="s">
        <v>87</v>
      </c>
      <c r="AY757" s="17" t="s">
        <v>149</v>
      </c>
      <c r="BE757" s="216">
        <f>IF(N757="základní",J757,0)</f>
        <v>0</v>
      </c>
      <c r="BF757" s="216">
        <f>IF(N757="snížená",J757,0)</f>
        <v>0</v>
      </c>
      <c r="BG757" s="216">
        <f>IF(N757="zákl. přenesená",J757,0)</f>
        <v>0</v>
      </c>
      <c r="BH757" s="216">
        <f>IF(N757="sníž. přenesená",J757,0)</f>
        <v>0</v>
      </c>
      <c r="BI757" s="216">
        <f>IF(N757="nulová",J757,0)</f>
        <v>0</v>
      </c>
      <c r="BJ757" s="17" t="s">
        <v>85</v>
      </c>
      <c r="BK757" s="216">
        <f>ROUND(I757*H757,2)</f>
        <v>0</v>
      </c>
      <c r="BL757" s="17" t="s">
        <v>637</v>
      </c>
      <c r="BM757" s="215" t="s">
        <v>665</v>
      </c>
    </row>
    <row r="758" spans="1:65" s="2" customFormat="1" ht="29.25">
      <c r="A758" s="34"/>
      <c r="B758" s="35"/>
      <c r="C758" s="36"/>
      <c r="D758" s="217" t="s">
        <v>158</v>
      </c>
      <c r="E758" s="36"/>
      <c r="F758" s="218" t="s">
        <v>664</v>
      </c>
      <c r="G758" s="36"/>
      <c r="H758" s="36"/>
      <c r="I758" s="116"/>
      <c r="J758" s="36"/>
      <c r="K758" s="36"/>
      <c r="L758" s="39"/>
      <c r="M758" s="219"/>
      <c r="N758" s="220"/>
      <c r="O758" s="71"/>
      <c r="P758" s="71"/>
      <c r="Q758" s="71"/>
      <c r="R758" s="71"/>
      <c r="S758" s="71"/>
      <c r="T758" s="72"/>
      <c r="U758" s="34"/>
      <c r="V758" s="34"/>
      <c r="W758" s="34"/>
      <c r="X758" s="34"/>
      <c r="Y758" s="34"/>
      <c r="Z758" s="34"/>
      <c r="AA758" s="34"/>
      <c r="AB758" s="34"/>
      <c r="AC758" s="34"/>
      <c r="AD758" s="34"/>
      <c r="AE758" s="34"/>
      <c r="AT758" s="17" t="s">
        <v>158</v>
      </c>
      <c r="AU758" s="17" t="s">
        <v>87</v>
      </c>
    </row>
    <row r="759" spans="1:65" s="13" customFormat="1">
      <c r="B759" s="221"/>
      <c r="C759" s="222"/>
      <c r="D759" s="217" t="s">
        <v>159</v>
      </c>
      <c r="E759" s="223" t="s">
        <v>1</v>
      </c>
      <c r="F759" s="224" t="s">
        <v>160</v>
      </c>
      <c r="G759" s="222"/>
      <c r="H759" s="223" t="s">
        <v>1</v>
      </c>
      <c r="I759" s="225"/>
      <c r="J759" s="222"/>
      <c r="K759" s="222"/>
      <c r="L759" s="226"/>
      <c r="M759" s="227"/>
      <c r="N759" s="228"/>
      <c r="O759" s="228"/>
      <c r="P759" s="228"/>
      <c r="Q759" s="228"/>
      <c r="R759" s="228"/>
      <c r="S759" s="228"/>
      <c r="T759" s="229"/>
      <c r="AT759" s="230" t="s">
        <v>159</v>
      </c>
      <c r="AU759" s="230" t="s">
        <v>87</v>
      </c>
      <c r="AV759" s="13" t="s">
        <v>85</v>
      </c>
      <c r="AW759" s="13" t="s">
        <v>33</v>
      </c>
      <c r="AX759" s="13" t="s">
        <v>77</v>
      </c>
      <c r="AY759" s="230" t="s">
        <v>149</v>
      </c>
    </row>
    <row r="760" spans="1:65" s="14" customFormat="1">
      <c r="B760" s="231"/>
      <c r="C760" s="232"/>
      <c r="D760" s="217" t="s">
        <v>159</v>
      </c>
      <c r="E760" s="233" t="s">
        <v>1</v>
      </c>
      <c r="F760" s="234" t="s">
        <v>85</v>
      </c>
      <c r="G760" s="232"/>
      <c r="H760" s="235">
        <v>1</v>
      </c>
      <c r="I760" s="236"/>
      <c r="J760" s="232"/>
      <c r="K760" s="232"/>
      <c r="L760" s="237"/>
      <c r="M760" s="238"/>
      <c r="N760" s="239"/>
      <c r="O760" s="239"/>
      <c r="P760" s="239"/>
      <c r="Q760" s="239"/>
      <c r="R760" s="239"/>
      <c r="S760" s="239"/>
      <c r="T760" s="240"/>
      <c r="AT760" s="241" t="s">
        <v>159</v>
      </c>
      <c r="AU760" s="241" t="s">
        <v>87</v>
      </c>
      <c r="AV760" s="14" t="s">
        <v>87</v>
      </c>
      <c r="AW760" s="14" t="s">
        <v>33</v>
      </c>
      <c r="AX760" s="14" t="s">
        <v>85</v>
      </c>
      <c r="AY760" s="241" t="s">
        <v>149</v>
      </c>
    </row>
    <row r="761" spans="1:65" s="2" customFormat="1" ht="44.25" customHeight="1">
      <c r="A761" s="34"/>
      <c r="B761" s="35"/>
      <c r="C761" s="254" t="s">
        <v>666</v>
      </c>
      <c r="D761" s="254" t="s">
        <v>578</v>
      </c>
      <c r="E761" s="255" t="s">
        <v>667</v>
      </c>
      <c r="F761" s="256" t="s">
        <v>668</v>
      </c>
      <c r="G761" s="257" t="s">
        <v>258</v>
      </c>
      <c r="H761" s="258">
        <v>7</v>
      </c>
      <c r="I761" s="259"/>
      <c r="J761" s="260">
        <f>ROUND(I761*H761,2)</f>
        <v>0</v>
      </c>
      <c r="K761" s="256" t="s">
        <v>155</v>
      </c>
      <c r="L761" s="261"/>
      <c r="M761" s="262" t="s">
        <v>1</v>
      </c>
      <c r="N761" s="263" t="s">
        <v>42</v>
      </c>
      <c r="O761" s="71"/>
      <c r="P761" s="213">
        <f>O761*H761</f>
        <v>0</v>
      </c>
      <c r="Q761" s="213">
        <v>0</v>
      </c>
      <c r="R761" s="213">
        <f>Q761*H761</f>
        <v>0</v>
      </c>
      <c r="S761" s="213">
        <v>0</v>
      </c>
      <c r="T761" s="214">
        <f>S761*H761</f>
        <v>0</v>
      </c>
      <c r="U761" s="34"/>
      <c r="V761" s="34"/>
      <c r="W761" s="34"/>
      <c r="X761" s="34"/>
      <c r="Y761" s="34"/>
      <c r="Z761" s="34"/>
      <c r="AA761" s="34"/>
      <c r="AB761" s="34"/>
      <c r="AC761" s="34"/>
      <c r="AD761" s="34"/>
      <c r="AE761" s="34"/>
      <c r="AR761" s="215" t="s">
        <v>637</v>
      </c>
      <c r="AT761" s="215" t="s">
        <v>578</v>
      </c>
      <c r="AU761" s="215" t="s">
        <v>87</v>
      </c>
      <c r="AY761" s="17" t="s">
        <v>149</v>
      </c>
      <c r="BE761" s="216">
        <f>IF(N761="základní",J761,0)</f>
        <v>0</v>
      </c>
      <c r="BF761" s="216">
        <f>IF(N761="snížená",J761,0)</f>
        <v>0</v>
      </c>
      <c r="BG761" s="216">
        <f>IF(N761="zákl. přenesená",J761,0)</f>
        <v>0</v>
      </c>
      <c r="BH761" s="216">
        <f>IF(N761="sníž. přenesená",J761,0)</f>
        <v>0</v>
      </c>
      <c r="BI761" s="216">
        <f>IF(N761="nulová",J761,0)</f>
        <v>0</v>
      </c>
      <c r="BJ761" s="17" t="s">
        <v>85</v>
      </c>
      <c r="BK761" s="216">
        <f>ROUND(I761*H761,2)</f>
        <v>0</v>
      </c>
      <c r="BL761" s="17" t="s">
        <v>637</v>
      </c>
      <c r="BM761" s="215" t="s">
        <v>669</v>
      </c>
    </row>
    <row r="762" spans="1:65" s="2" customFormat="1" ht="29.25">
      <c r="A762" s="34"/>
      <c r="B762" s="35"/>
      <c r="C762" s="36"/>
      <c r="D762" s="217" t="s">
        <v>158</v>
      </c>
      <c r="E762" s="36"/>
      <c r="F762" s="218" t="s">
        <v>668</v>
      </c>
      <c r="G762" s="36"/>
      <c r="H762" s="36"/>
      <c r="I762" s="116"/>
      <c r="J762" s="36"/>
      <c r="K762" s="36"/>
      <c r="L762" s="39"/>
      <c r="M762" s="219"/>
      <c r="N762" s="220"/>
      <c r="O762" s="71"/>
      <c r="P762" s="71"/>
      <c r="Q762" s="71"/>
      <c r="R762" s="71"/>
      <c r="S762" s="71"/>
      <c r="T762" s="72"/>
      <c r="U762" s="34"/>
      <c r="V762" s="34"/>
      <c r="W762" s="34"/>
      <c r="X762" s="34"/>
      <c r="Y762" s="34"/>
      <c r="Z762" s="34"/>
      <c r="AA762" s="34"/>
      <c r="AB762" s="34"/>
      <c r="AC762" s="34"/>
      <c r="AD762" s="34"/>
      <c r="AE762" s="34"/>
      <c r="AT762" s="17" t="s">
        <v>158</v>
      </c>
      <c r="AU762" s="17" t="s">
        <v>87</v>
      </c>
    </row>
    <row r="763" spans="1:65" s="13" customFormat="1">
      <c r="B763" s="221"/>
      <c r="C763" s="222"/>
      <c r="D763" s="217" t="s">
        <v>159</v>
      </c>
      <c r="E763" s="223" t="s">
        <v>1</v>
      </c>
      <c r="F763" s="224" t="s">
        <v>160</v>
      </c>
      <c r="G763" s="222"/>
      <c r="H763" s="223" t="s">
        <v>1</v>
      </c>
      <c r="I763" s="225"/>
      <c r="J763" s="222"/>
      <c r="K763" s="222"/>
      <c r="L763" s="226"/>
      <c r="M763" s="227"/>
      <c r="N763" s="228"/>
      <c r="O763" s="228"/>
      <c r="P763" s="228"/>
      <c r="Q763" s="228"/>
      <c r="R763" s="228"/>
      <c r="S763" s="228"/>
      <c r="T763" s="229"/>
      <c r="AT763" s="230" t="s">
        <v>159</v>
      </c>
      <c r="AU763" s="230" t="s">
        <v>87</v>
      </c>
      <c r="AV763" s="13" t="s">
        <v>85</v>
      </c>
      <c r="AW763" s="13" t="s">
        <v>33</v>
      </c>
      <c r="AX763" s="13" t="s">
        <v>77</v>
      </c>
      <c r="AY763" s="230" t="s">
        <v>149</v>
      </c>
    </row>
    <row r="764" spans="1:65" s="14" customFormat="1">
      <c r="B764" s="231"/>
      <c r="C764" s="232"/>
      <c r="D764" s="217" t="s">
        <v>159</v>
      </c>
      <c r="E764" s="233" t="s">
        <v>1</v>
      </c>
      <c r="F764" s="234" t="s">
        <v>188</v>
      </c>
      <c r="G764" s="232"/>
      <c r="H764" s="235">
        <v>7</v>
      </c>
      <c r="I764" s="236"/>
      <c r="J764" s="232"/>
      <c r="K764" s="232"/>
      <c r="L764" s="237"/>
      <c r="M764" s="238"/>
      <c r="N764" s="239"/>
      <c r="O764" s="239"/>
      <c r="P764" s="239"/>
      <c r="Q764" s="239"/>
      <c r="R764" s="239"/>
      <c r="S764" s="239"/>
      <c r="T764" s="240"/>
      <c r="AT764" s="241" t="s">
        <v>159</v>
      </c>
      <c r="AU764" s="241" t="s">
        <v>87</v>
      </c>
      <c r="AV764" s="14" t="s">
        <v>87</v>
      </c>
      <c r="AW764" s="14" t="s">
        <v>33</v>
      </c>
      <c r="AX764" s="14" t="s">
        <v>85</v>
      </c>
      <c r="AY764" s="241" t="s">
        <v>149</v>
      </c>
    </row>
    <row r="765" spans="1:65" s="2" customFormat="1" ht="21.75" customHeight="1">
      <c r="A765" s="34"/>
      <c r="B765" s="35"/>
      <c r="C765" s="254" t="s">
        <v>670</v>
      </c>
      <c r="D765" s="254" t="s">
        <v>578</v>
      </c>
      <c r="E765" s="255" t="s">
        <v>671</v>
      </c>
      <c r="F765" s="256" t="s">
        <v>672</v>
      </c>
      <c r="G765" s="257" t="s">
        <v>258</v>
      </c>
      <c r="H765" s="258">
        <v>1</v>
      </c>
      <c r="I765" s="259"/>
      <c r="J765" s="260">
        <f>ROUND(I765*H765,2)</f>
        <v>0</v>
      </c>
      <c r="K765" s="256" t="s">
        <v>155</v>
      </c>
      <c r="L765" s="261"/>
      <c r="M765" s="262" t="s">
        <v>1</v>
      </c>
      <c r="N765" s="263" t="s">
        <v>42</v>
      </c>
      <c r="O765" s="71"/>
      <c r="P765" s="213">
        <f>O765*H765</f>
        <v>0</v>
      </c>
      <c r="Q765" s="213">
        <v>0</v>
      </c>
      <c r="R765" s="213">
        <f>Q765*H765</f>
        <v>0</v>
      </c>
      <c r="S765" s="213">
        <v>0</v>
      </c>
      <c r="T765" s="214">
        <f>S765*H765</f>
        <v>0</v>
      </c>
      <c r="U765" s="34"/>
      <c r="V765" s="34"/>
      <c r="W765" s="34"/>
      <c r="X765" s="34"/>
      <c r="Y765" s="34"/>
      <c r="Z765" s="34"/>
      <c r="AA765" s="34"/>
      <c r="AB765" s="34"/>
      <c r="AC765" s="34"/>
      <c r="AD765" s="34"/>
      <c r="AE765" s="34"/>
      <c r="AR765" s="215" t="s">
        <v>637</v>
      </c>
      <c r="AT765" s="215" t="s">
        <v>578</v>
      </c>
      <c r="AU765" s="215" t="s">
        <v>87</v>
      </c>
      <c r="AY765" s="17" t="s">
        <v>149</v>
      </c>
      <c r="BE765" s="216">
        <f>IF(N765="základní",J765,0)</f>
        <v>0</v>
      </c>
      <c r="BF765" s="216">
        <f>IF(N765="snížená",J765,0)</f>
        <v>0</v>
      </c>
      <c r="BG765" s="216">
        <f>IF(N765="zákl. přenesená",J765,0)</f>
        <v>0</v>
      </c>
      <c r="BH765" s="216">
        <f>IF(N765="sníž. přenesená",J765,0)</f>
        <v>0</v>
      </c>
      <c r="BI765" s="216">
        <f>IF(N765="nulová",J765,0)</f>
        <v>0</v>
      </c>
      <c r="BJ765" s="17" t="s">
        <v>85</v>
      </c>
      <c r="BK765" s="216">
        <f>ROUND(I765*H765,2)</f>
        <v>0</v>
      </c>
      <c r="BL765" s="17" t="s">
        <v>637</v>
      </c>
      <c r="BM765" s="215" t="s">
        <v>673</v>
      </c>
    </row>
    <row r="766" spans="1:65" s="2" customFormat="1" ht="19.5">
      <c r="A766" s="34"/>
      <c r="B766" s="35"/>
      <c r="C766" s="36"/>
      <c r="D766" s="217" t="s">
        <v>158</v>
      </c>
      <c r="E766" s="36"/>
      <c r="F766" s="218" t="s">
        <v>672</v>
      </c>
      <c r="G766" s="36"/>
      <c r="H766" s="36"/>
      <c r="I766" s="116"/>
      <c r="J766" s="36"/>
      <c r="K766" s="36"/>
      <c r="L766" s="39"/>
      <c r="M766" s="219"/>
      <c r="N766" s="220"/>
      <c r="O766" s="71"/>
      <c r="P766" s="71"/>
      <c r="Q766" s="71"/>
      <c r="R766" s="71"/>
      <c r="S766" s="71"/>
      <c r="T766" s="72"/>
      <c r="U766" s="34"/>
      <c r="V766" s="34"/>
      <c r="W766" s="34"/>
      <c r="X766" s="34"/>
      <c r="Y766" s="34"/>
      <c r="Z766" s="34"/>
      <c r="AA766" s="34"/>
      <c r="AB766" s="34"/>
      <c r="AC766" s="34"/>
      <c r="AD766" s="34"/>
      <c r="AE766" s="34"/>
      <c r="AT766" s="17" t="s">
        <v>158</v>
      </c>
      <c r="AU766" s="17" t="s">
        <v>87</v>
      </c>
    </row>
    <row r="767" spans="1:65" s="13" customFormat="1">
      <c r="B767" s="221"/>
      <c r="C767" s="222"/>
      <c r="D767" s="217" t="s">
        <v>159</v>
      </c>
      <c r="E767" s="223" t="s">
        <v>1</v>
      </c>
      <c r="F767" s="224" t="s">
        <v>160</v>
      </c>
      <c r="G767" s="222"/>
      <c r="H767" s="223" t="s">
        <v>1</v>
      </c>
      <c r="I767" s="225"/>
      <c r="J767" s="222"/>
      <c r="K767" s="222"/>
      <c r="L767" s="226"/>
      <c r="M767" s="227"/>
      <c r="N767" s="228"/>
      <c r="O767" s="228"/>
      <c r="P767" s="228"/>
      <c r="Q767" s="228"/>
      <c r="R767" s="228"/>
      <c r="S767" s="228"/>
      <c r="T767" s="229"/>
      <c r="AT767" s="230" t="s">
        <v>159</v>
      </c>
      <c r="AU767" s="230" t="s">
        <v>87</v>
      </c>
      <c r="AV767" s="13" t="s">
        <v>85</v>
      </c>
      <c r="AW767" s="13" t="s">
        <v>33</v>
      </c>
      <c r="AX767" s="13" t="s">
        <v>77</v>
      </c>
      <c r="AY767" s="230" t="s">
        <v>149</v>
      </c>
    </row>
    <row r="768" spans="1:65" s="14" customFormat="1">
      <c r="B768" s="231"/>
      <c r="C768" s="232"/>
      <c r="D768" s="217" t="s">
        <v>159</v>
      </c>
      <c r="E768" s="233" t="s">
        <v>1</v>
      </c>
      <c r="F768" s="234" t="s">
        <v>85</v>
      </c>
      <c r="G768" s="232"/>
      <c r="H768" s="235">
        <v>1</v>
      </c>
      <c r="I768" s="236"/>
      <c r="J768" s="232"/>
      <c r="K768" s="232"/>
      <c r="L768" s="237"/>
      <c r="M768" s="238"/>
      <c r="N768" s="239"/>
      <c r="O768" s="239"/>
      <c r="P768" s="239"/>
      <c r="Q768" s="239"/>
      <c r="R768" s="239"/>
      <c r="S768" s="239"/>
      <c r="T768" s="240"/>
      <c r="AT768" s="241" t="s">
        <v>159</v>
      </c>
      <c r="AU768" s="241" t="s">
        <v>87</v>
      </c>
      <c r="AV768" s="14" t="s">
        <v>87</v>
      </c>
      <c r="AW768" s="14" t="s">
        <v>33</v>
      </c>
      <c r="AX768" s="14" t="s">
        <v>85</v>
      </c>
      <c r="AY768" s="241" t="s">
        <v>149</v>
      </c>
    </row>
    <row r="769" spans="1:65" s="12" customFormat="1" ht="22.9" customHeight="1">
      <c r="B769" s="188"/>
      <c r="C769" s="189"/>
      <c r="D769" s="190" t="s">
        <v>76</v>
      </c>
      <c r="E769" s="202" t="s">
        <v>674</v>
      </c>
      <c r="F769" s="202" t="s">
        <v>675</v>
      </c>
      <c r="G769" s="189"/>
      <c r="H769" s="189"/>
      <c r="I769" s="192"/>
      <c r="J769" s="203">
        <f>BK769</f>
        <v>855061</v>
      </c>
      <c r="K769" s="189"/>
      <c r="L769" s="194"/>
      <c r="M769" s="195"/>
      <c r="N769" s="196"/>
      <c r="O769" s="196"/>
      <c r="P769" s="197">
        <f>SUM(P770:P844)</f>
        <v>0</v>
      </c>
      <c r="Q769" s="196"/>
      <c r="R769" s="197">
        <f>SUM(R770:R844)</f>
        <v>24.889969999999995</v>
      </c>
      <c r="S769" s="196"/>
      <c r="T769" s="198">
        <f>SUM(T770:T844)</f>
        <v>0</v>
      </c>
      <c r="AR769" s="199" t="s">
        <v>166</v>
      </c>
      <c r="AT769" s="200" t="s">
        <v>76</v>
      </c>
      <c r="AU769" s="200" t="s">
        <v>85</v>
      </c>
      <c r="AY769" s="199" t="s">
        <v>149</v>
      </c>
      <c r="BK769" s="201">
        <f>SUM(BK770:BK844)</f>
        <v>855061</v>
      </c>
    </row>
    <row r="770" spans="1:65" s="2" customFormat="1" ht="21.75" customHeight="1">
      <c r="A770" s="34"/>
      <c r="B770" s="35"/>
      <c r="C770" s="254" t="s">
        <v>676</v>
      </c>
      <c r="D770" s="254" t="s">
        <v>578</v>
      </c>
      <c r="E770" s="255" t="s">
        <v>677</v>
      </c>
      <c r="F770" s="256" t="s">
        <v>678</v>
      </c>
      <c r="G770" s="257" t="s">
        <v>258</v>
      </c>
      <c r="H770" s="258">
        <v>9</v>
      </c>
      <c r="I770" s="259">
        <v>24100</v>
      </c>
      <c r="J770" s="260">
        <f>ROUND(I770*H770,2)</f>
        <v>216900</v>
      </c>
      <c r="K770" s="256" t="s">
        <v>155</v>
      </c>
      <c r="L770" s="261"/>
      <c r="M770" s="262" t="s">
        <v>1</v>
      </c>
      <c r="N770" s="263" t="s">
        <v>42</v>
      </c>
      <c r="O770" s="71"/>
      <c r="P770" s="213">
        <f>O770*H770</f>
        <v>0</v>
      </c>
      <c r="Q770" s="213">
        <v>1.23475</v>
      </c>
      <c r="R770" s="213">
        <f>Q770*H770</f>
        <v>11.11275</v>
      </c>
      <c r="S770" s="213">
        <v>0</v>
      </c>
      <c r="T770" s="214">
        <f>S770*H770</f>
        <v>0</v>
      </c>
      <c r="U770" s="34"/>
      <c r="V770" s="34"/>
      <c r="W770" s="34"/>
      <c r="X770" s="34"/>
      <c r="Y770" s="34"/>
      <c r="Z770" s="34"/>
      <c r="AA770" s="34"/>
      <c r="AB770" s="34"/>
      <c r="AC770" s="34"/>
      <c r="AD770" s="34"/>
      <c r="AE770" s="34"/>
      <c r="AR770" s="215" t="s">
        <v>620</v>
      </c>
      <c r="AT770" s="215" t="s">
        <v>578</v>
      </c>
      <c r="AU770" s="215" t="s">
        <v>87</v>
      </c>
      <c r="AY770" s="17" t="s">
        <v>149</v>
      </c>
      <c r="BE770" s="216">
        <f>IF(N770="základní",J770,0)</f>
        <v>216900</v>
      </c>
      <c r="BF770" s="216">
        <f>IF(N770="snížená",J770,0)</f>
        <v>0</v>
      </c>
      <c r="BG770" s="216">
        <f>IF(N770="zákl. přenesená",J770,0)</f>
        <v>0</v>
      </c>
      <c r="BH770" s="216">
        <f>IF(N770="sníž. přenesená",J770,0)</f>
        <v>0</v>
      </c>
      <c r="BI770" s="216">
        <f>IF(N770="nulová",J770,0)</f>
        <v>0</v>
      </c>
      <c r="BJ770" s="17" t="s">
        <v>85</v>
      </c>
      <c r="BK770" s="216">
        <f>ROUND(I770*H770,2)</f>
        <v>216900</v>
      </c>
      <c r="BL770" s="17" t="s">
        <v>620</v>
      </c>
      <c r="BM770" s="215" t="s">
        <v>679</v>
      </c>
    </row>
    <row r="771" spans="1:65" s="2" customFormat="1">
      <c r="A771" s="34"/>
      <c r="B771" s="35"/>
      <c r="C771" s="36"/>
      <c r="D771" s="217" t="s">
        <v>158</v>
      </c>
      <c r="E771" s="36"/>
      <c r="F771" s="218" t="s">
        <v>680</v>
      </c>
      <c r="G771" s="36"/>
      <c r="H771" s="36"/>
      <c r="I771" s="116"/>
      <c r="J771" s="36"/>
      <c r="K771" s="36"/>
      <c r="L771" s="39"/>
      <c r="M771" s="219"/>
      <c r="N771" s="220"/>
      <c r="O771" s="71"/>
      <c r="P771" s="71"/>
      <c r="Q771" s="71"/>
      <c r="R771" s="71"/>
      <c r="S771" s="71"/>
      <c r="T771" s="72"/>
      <c r="U771" s="34"/>
      <c r="V771" s="34"/>
      <c r="W771" s="34"/>
      <c r="X771" s="34"/>
      <c r="Y771" s="34"/>
      <c r="Z771" s="34"/>
      <c r="AA771" s="34"/>
      <c r="AB771" s="34"/>
      <c r="AC771" s="34"/>
      <c r="AD771" s="34"/>
      <c r="AE771" s="34"/>
      <c r="AT771" s="17" t="s">
        <v>158</v>
      </c>
      <c r="AU771" s="17" t="s">
        <v>87</v>
      </c>
    </row>
    <row r="772" spans="1:65" s="13" customFormat="1">
      <c r="B772" s="221"/>
      <c r="C772" s="222"/>
      <c r="D772" s="217" t="s">
        <v>159</v>
      </c>
      <c r="E772" s="223" t="s">
        <v>1</v>
      </c>
      <c r="F772" s="224" t="s">
        <v>160</v>
      </c>
      <c r="G772" s="222"/>
      <c r="H772" s="223" t="s">
        <v>1</v>
      </c>
      <c r="I772" s="225"/>
      <c r="J772" s="222"/>
      <c r="K772" s="222"/>
      <c r="L772" s="226"/>
      <c r="M772" s="227"/>
      <c r="N772" s="228"/>
      <c r="O772" s="228"/>
      <c r="P772" s="228"/>
      <c r="Q772" s="228"/>
      <c r="R772" s="228"/>
      <c r="S772" s="228"/>
      <c r="T772" s="229"/>
      <c r="AT772" s="230" t="s">
        <v>159</v>
      </c>
      <c r="AU772" s="230" t="s">
        <v>87</v>
      </c>
      <c r="AV772" s="13" t="s">
        <v>85</v>
      </c>
      <c r="AW772" s="13" t="s">
        <v>33</v>
      </c>
      <c r="AX772" s="13" t="s">
        <v>77</v>
      </c>
      <c r="AY772" s="230" t="s">
        <v>149</v>
      </c>
    </row>
    <row r="773" spans="1:65" s="14" customFormat="1">
      <c r="B773" s="231"/>
      <c r="C773" s="232"/>
      <c r="D773" s="217" t="s">
        <v>159</v>
      </c>
      <c r="E773" s="233" t="s">
        <v>1</v>
      </c>
      <c r="F773" s="234" t="s">
        <v>85</v>
      </c>
      <c r="G773" s="232"/>
      <c r="H773" s="235">
        <v>1</v>
      </c>
      <c r="I773" s="236"/>
      <c r="J773" s="232"/>
      <c r="K773" s="232"/>
      <c r="L773" s="237"/>
      <c r="M773" s="238"/>
      <c r="N773" s="239"/>
      <c r="O773" s="239"/>
      <c r="P773" s="239"/>
      <c r="Q773" s="239"/>
      <c r="R773" s="239"/>
      <c r="S773" s="239"/>
      <c r="T773" s="240"/>
      <c r="AT773" s="241" t="s">
        <v>159</v>
      </c>
      <c r="AU773" s="241" t="s">
        <v>87</v>
      </c>
      <c r="AV773" s="14" t="s">
        <v>87</v>
      </c>
      <c r="AW773" s="14" t="s">
        <v>33</v>
      </c>
      <c r="AX773" s="14" t="s">
        <v>77</v>
      </c>
      <c r="AY773" s="241" t="s">
        <v>149</v>
      </c>
    </row>
    <row r="774" spans="1:65" s="13" customFormat="1">
      <c r="B774" s="221"/>
      <c r="C774" s="222"/>
      <c r="D774" s="217" t="s">
        <v>159</v>
      </c>
      <c r="E774" s="223" t="s">
        <v>1</v>
      </c>
      <c r="F774" s="224" t="s">
        <v>283</v>
      </c>
      <c r="G774" s="222"/>
      <c r="H774" s="223" t="s">
        <v>1</v>
      </c>
      <c r="I774" s="225"/>
      <c r="J774" s="222"/>
      <c r="K774" s="222"/>
      <c r="L774" s="226"/>
      <c r="M774" s="227"/>
      <c r="N774" s="228"/>
      <c r="O774" s="228"/>
      <c r="P774" s="228"/>
      <c r="Q774" s="228"/>
      <c r="R774" s="228"/>
      <c r="S774" s="228"/>
      <c r="T774" s="229"/>
      <c r="AT774" s="230" t="s">
        <v>159</v>
      </c>
      <c r="AU774" s="230" t="s">
        <v>87</v>
      </c>
      <c r="AV774" s="13" t="s">
        <v>85</v>
      </c>
      <c r="AW774" s="13" t="s">
        <v>33</v>
      </c>
      <c r="AX774" s="13" t="s">
        <v>77</v>
      </c>
      <c r="AY774" s="230" t="s">
        <v>149</v>
      </c>
    </row>
    <row r="775" spans="1:65" s="14" customFormat="1">
      <c r="B775" s="231"/>
      <c r="C775" s="232"/>
      <c r="D775" s="217" t="s">
        <v>159</v>
      </c>
      <c r="E775" s="233" t="s">
        <v>1</v>
      </c>
      <c r="F775" s="234" t="s">
        <v>681</v>
      </c>
      <c r="G775" s="232"/>
      <c r="H775" s="235">
        <v>0.5</v>
      </c>
      <c r="I775" s="236"/>
      <c r="J775" s="232"/>
      <c r="K775" s="232"/>
      <c r="L775" s="237"/>
      <c r="M775" s="238"/>
      <c r="N775" s="239"/>
      <c r="O775" s="239"/>
      <c r="P775" s="239"/>
      <c r="Q775" s="239"/>
      <c r="R775" s="239"/>
      <c r="S775" s="239"/>
      <c r="T775" s="240"/>
      <c r="AT775" s="241" t="s">
        <v>159</v>
      </c>
      <c r="AU775" s="241" t="s">
        <v>87</v>
      </c>
      <c r="AV775" s="14" t="s">
        <v>87</v>
      </c>
      <c r="AW775" s="14" t="s">
        <v>33</v>
      </c>
      <c r="AX775" s="14" t="s">
        <v>77</v>
      </c>
      <c r="AY775" s="241" t="s">
        <v>149</v>
      </c>
    </row>
    <row r="776" spans="1:65" s="13" customFormat="1">
      <c r="B776" s="221"/>
      <c r="C776" s="222"/>
      <c r="D776" s="217" t="s">
        <v>159</v>
      </c>
      <c r="E776" s="223" t="s">
        <v>1</v>
      </c>
      <c r="F776" s="224" t="s">
        <v>233</v>
      </c>
      <c r="G776" s="222"/>
      <c r="H776" s="223" t="s">
        <v>1</v>
      </c>
      <c r="I776" s="225"/>
      <c r="J776" s="222"/>
      <c r="K776" s="222"/>
      <c r="L776" s="226"/>
      <c r="M776" s="227"/>
      <c r="N776" s="228"/>
      <c r="O776" s="228"/>
      <c r="P776" s="228"/>
      <c r="Q776" s="228"/>
      <c r="R776" s="228"/>
      <c r="S776" s="228"/>
      <c r="T776" s="229"/>
      <c r="AT776" s="230" t="s">
        <v>159</v>
      </c>
      <c r="AU776" s="230" t="s">
        <v>87</v>
      </c>
      <c r="AV776" s="13" t="s">
        <v>85</v>
      </c>
      <c r="AW776" s="13" t="s">
        <v>33</v>
      </c>
      <c r="AX776" s="13" t="s">
        <v>77</v>
      </c>
      <c r="AY776" s="230" t="s">
        <v>149</v>
      </c>
    </row>
    <row r="777" spans="1:65" s="14" customFormat="1">
      <c r="B777" s="231"/>
      <c r="C777" s="232"/>
      <c r="D777" s="217" t="s">
        <v>159</v>
      </c>
      <c r="E777" s="233" t="s">
        <v>1</v>
      </c>
      <c r="F777" s="234" t="s">
        <v>681</v>
      </c>
      <c r="G777" s="232"/>
      <c r="H777" s="235">
        <v>0.5</v>
      </c>
      <c r="I777" s="236"/>
      <c r="J777" s="232"/>
      <c r="K777" s="232"/>
      <c r="L777" s="237"/>
      <c r="M777" s="238"/>
      <c r="N777" s="239"/>
      <c r="O777" s="239"/>
      <c r="P777" s="239"/>
      <c r="Q777" s="239"/>
      <c r="R777" s="239"/>
      <c r="S777" s="239"/>
      <c r="T777" s="240"/>
      <c r="AT777" s="241" t="s">
        <v>159</v>
      </c>
      <c r="AU777" s="241" t="s">
        <v>87</v>
      </c>
      <c r="AV777" s="14" t="s">
        <v>87</v>
      </c>
      <c r="AW777" s="14" t="s">
        <v>33</v>
      </c>
      <c r="AX777" s="14" t="s">
        <v>77</v>
      </c>
      <c r="AY777" s="241" t="s">
        <v>149</v>
      </c>
    </row>
    <row r="778" spans="1:65" s="13" customFormat="1">
      <c r="B778" s="221"/>
      <c r="C778" s="222"/>
      <c r="D778" s="217" t="s">
        <v>159</v>
      </c>
      <c r="E778" s="223" t="s">
        <v>1</v>
      </c>
      <c r="F778" s="224" t="s">
        <v>221</v>
      </c>
      <c r="G778" s="222"/>
      <c r="H778" s="223" t="s">
        <v>1</v>
      </c>
      <c r="I778" s="225"/>
      <c r="J778" s="222"/>
      <c r="K778" s="222"/>
      <c r="L778" s="226"/>
      <c r="M778" s="227"/>
      <c r="N778" s="228"/>
      <c r="O778" s="228"/>
      <c r="P778" s="228"/>
      <c r="Q778" s="228"/>
      <c r="R778" s="228"/>
      <c r="S778" s="228"/>
      <c r="T778" s="229"/>
      <c r="AT778" s="230" t="s">
        <v>159</v>
      </c>
      <c r="AU778" s="230" t="s">
        <v>87</v>
      </c>
      <c r="AV778" s="13" t="s">
        <v>85</v>
      </c>
      <c r="AW778" s="13" t="s">
        <v>33</v>
      </c>
      <c r="AX778" s="13" t="s">
        <v>77</v>
      </c>
      <c r="AY778" s="230" t="s">
        <v>149</v>
      </c>
    </row>
    <row r="779" spans="1:65" s="14" customFormat="1">
      <c r="B779" s="231"/>
      <c r="C779" s="232"/>
      <c r="D779" s="217" t="s">
        <v>159</v>
      </c>
      <c r="E779" s="233" t="s">
        <v>1</v>
      </c>
      <c r="F779" s="234" t="s">
        <v>85</v>
      </c>
      <c r="G779" s="232"/>
      <c r="H779" s="235">
        <v>1</v>
      </c>
      <c r="I779" s="236"/>
      <c r="J779" s="232"/>
      <c r="K779" s="232"/>
      <c r="L779" s="237"/>
      <c r="M779" s="238"/>
      <c r="N779" s="239"/>
      <c r="O779" s="239"/>
      <c r="P779" s="239"/>
      <c r="Q779" s="239"/>
      <c r="R779" s="239"/>
      <c r="S779" s="239"/>
      <c r="T779" s="240"/>
      <c r="AT779" s="241" t="s">
        <v>159</v>
      </c>
      <c r="AU779" s="241" t="s">
        <v>87</v>
      </c>
      <c r="AV779" s="14" t="s">
        <v>87</v>
      </c>
      <c r="AW779" s="14" t="s">
        <v>33</v>
      </c>
      <c r="AX779" s="14" t="s">
        <v>77</v>
      </c>
      <c r="AY779" s="241" t="s">
        <v>149</v>
      </c>
    </row>
    <row r="780" spans="1:65" s="13" customFormat="1">
      <c r="B780" s="221"/>
      <c r="C780" s="222"/>
      <c r="D780" s="217" t="s">
        <v>159</v>
      </c>
      <c r="E780" s="223" t="s">
        <v>1</v>
      </c>
      <c r="F780" s="224" t="s">
        <v>209</v>
      </c>
      <c r="G780" s="222"/>
      <c r="H780" s="223" t="s">
        <v>1</v>
      </c>
      <c r="I780" s="225"/>
      <c r="J780" s="222"/>
      <c r="K780" s="222"/>
      <c r="L780" s="226"/>
      <c r="M780" s="227"/>
      <c r="N780" s="228"/>
      <c r="O780" s="228"/>
      <c r="P780" s="228"/>
      <c r="Q780" s="228"/>
      <c r="R780" s="228"/>
      <c r="S780" s="228"/>
      <c r="T780" s="229"/>
      <c r="AT780" s="230" t="s">
        <v>159</v>
      </c>
      <c r="AU780" s="230" t="s">
        <v>87</v>
      </c>
      <c r="AV780" s="13" t="s">
        <v>85</v>
      </c>
      <c r="AW780" s="13" t="s">
        <v>33</v>
      </c>
      <c r="AX780" s="13" t="s">
        <v>77</v>
      </c>
      <c r="AY780" s="230" t="s">
        <v>149</v>
      </c>
    </row>
    <row r="781" spans="1:65" s="14" customFormat="1">
      <c r="B781" s="231"/>
      <c r="C781" s="232"/>
      <c r="D781" s="217" t="s">
        <v>159</v>
      </c>
      <c r="E781" s="233" t="s">
        <v>1</v>
      </c>
      <c r="F781" s="234" t="s">
        <v>156</v>
      </c>
      <c r="G781" s="232"/>
      <c r="H781" s="235">
        <v>4</v>
      </c>
      <c r="I781" s="236"/>
      <c r="J781" s="232"/>
      <c r="K781" s="232"/>
      <c r="L781" s="237"/>
      <c r="M781" s="238"/>
      <c r="N781" s="239"/>
      <c r="O781" s="239"/>
      <c r="P781" s="239"/>
      <c r="Q781" s="239"/>
      <c r="R781" s="239"/>
      <c r="S781" s="239"/>
      <c r="T781" s="240"/>
      <c r="AT781" s="241" t="s">
        <v>159</v>
      </c>
      <c r="AU781" s="241" t="s">
        <v>87</v>
      </c>
      <c r="AV781" s="14" t="s">
        <v>87</v>
      </c>
      <c r="AW781" s="14" t="s">
        <v>33</v>
      </c>
      <c r="AX781" s="14" t="s">
        <v>77</v>
      </c>
      <c r="AY781" s="241" t="s">
        <v>149</v>
      </c>
    </row>
    <row r="782" spans="1:65" s="13" customFormat="1">
      <c r="B782" s="221"/>
      <c r="C782" s="222"/>
      <c r="D782" s="217" t="s">
        <v>159</v>
      </c>
      <c r="E782" s="223" t="s">
        <v>1</v>
      </c>
      <c r="F782" s="224" t="s">
        <v>264</v>
      </c>
      <c r="G782" s="222"/>
      <c r="H782" s="223" t="s">
        <v>1</v>
      </c>
      <c r="I782" s="225"/>
      <c r="J782" s="222"/>
      <c r="K782" s="222"/>
      <c r="L782" s="226"/>
      <c r="M782" s="227"/>
      <c r="N782" s="228"/>
      <c r="O782" s="228"/>
      <c r="P782" s="228"/>
      <c r="Q782" s="228"/>
      <c r="R782" s="228"/>
      <c r="S782" s="228"/>
      <c r="T782" s="229"/>
      <c r="AT782" s="230" t="s">
        <v>159</v>
      </c>
      <c r="AU782" s="230" t="s">
        <v>87</v>
      </c>
      <c r="AV782" s="13" t="s">
        <v>85</v>
      </c>
      <c r="AW782" s="13" t="s">
        <v>33</v>
      </c>
      <c r="AX782" s="13" t="s">
        <v>77</v>
      </c>
      <c r="AY782" s="230" t="s">
        <v>149</v>
      </c>
    </row>
    <row r="783" spans="1:65" s="14" customFormat="1">
      <c r="B783" s="231"/>
      <c r="C783" s="232"/>
      <c r="D783" s="217" t="s">
        <v>159</v>
      </c>
      <c r="E783" s="233" t="s">
        <v>1</v>
      </c>
      <c r="F783" s="234" t="s">
        <v>87</v>
      </c>
      <c r="G783" s="232"/>
      <c r="H783" s="235">
        <v>2</v>
      </c>
      <c r="I783" s="236"/>
      <c r="J783" s="232"/>
      <c r="K783" s="232"/>
      <c r="L783" s="237"/>
      <c r="M783" s="238"/>
      <c r="N783" s="239"/>
      <c r="O783" s="239"/>
      <c r="P783" s="239"/>
      <c r="Q783" s="239"/>
      <c r="R783" s="239"/>
      <c r="S783" s="239"/>
      <c r="T783" s="240"/>
      <c r="AT783" s="241" t="s">
        <v>159</v>
      </c>
      <c r="AU783" s="241" t="s">
        <v>87</v>
      </c>
      <c r="AV783" s="14" t="s">
        <v>87</v>
      </c>
      <c r="AW783" s="14" t="s">
        <v>33</v>
      </c>
      <c r="AX783" s="14" t="s">
        <v>77</v>
      </c>
      <c r="AY783" s="241" t="s">
        <v>149</v>
      </c>
    </row>
    <row r="784" spans="1:65" s="15" customFormat="1">
      <c r="B784" s="242"/>
      <c r="C784" s="243"/>
      <c r="D784" s="217" t="s">
        <v>159</v>
      </c>
      <c r="E784" s="244" t="s">
        <v>1</v>
      </c>
      <c r="F784" s="245" t="s">
        <v>215</v>
      </c>
      <c r="G784" s="243"/>
      <c r="H784" s="246">
        <v>9</v>
      </c>
      <c r="I784" s="247"/>
      <c r="J784" s="243"/>
      <c r="K784" s="243"/>
      <c r="L784" s="248"/>
      <c r="M784" s="249"/>
      <c r="N784" s="250"/>
      <c r="O784" s="250"/>
      <c r="P784" s="250"/>
      <c r="Q784" s="250"/>
      <c r="R784" s="250"/>
      <c r="S784" s="250"/>
      <c r="T784" s="251"/>
      <c r="AT784" s="252" t="s">
        <v>159</v>
      </c>
      <c r="AU784" s="252" t="s">
        <v>87</v>
      </c>
      <c r="AV784" s="15" t="s">
        <v>156</v>
      </c>
      <c r="AW784" s="15" t="s">
        <v>33</v>
      </c>
      <c r="AX784" s="15" t="s">
        <v>85</v>
      </c>
      <c r="AY784" s="252" t="s">
        <v>149</v>
      </c>
    </row>
    <row r="785" spans="1:65" s="2" customFormat="1" ht="21.75" customHeight="1">
      <c r="A785" s="34"/>
      <c r="B785" s="35"/>
      <c r="C785" s="254" t="s">
        <v>682</v>
      </c>
      <c r="D785" s="254" t="s">
        <v>578</v>
      </c>
      <c r="E785" s="255" t="s">
        <v>683</v>
      </c>
      <c r="F785" s="256" t="s">
        <v>684</v>
      </c>
      <c r="G785" s="257" t="s">
        <v>258</v>
      </c>
      <c r="H785" s="258">
        <v>58</v>
      </c>
      <c r="I785" s="259">
        <v>2230</v>
      </c>
      <c r="J785" s="260">
        <f>ROUND(I785*H785,2)</f>
        <v>129340</v>
      </c>
      <c r="K785" s="256" t="s">
        <v>155</v>
      </c>
      <c r="L785" s="261"/>
      <c r="M785" s="262" t="s">
        <v>1</v>
      </c>
      <c r="N785" s="263" t="s">
        <v>42</v>
      </c>
      <c r="O785" s="71"/>
      <c r="P785" s="213">
        <f>O785*H785</f>
        <v>0</v>
      </c>
      <c r="Q785" s="213">
        <v>0.10299999999999999</v>
      </c>
      <c r="R785" s="213">
        <f>Q785*H785</f>
        <v>5.9739999999999993</v>
      </c>
      <c r="S785" s="213">
        <v>0</v>
      </c>
      <c r="T785" s="214">
        <f>S785*H785</f>
        <v>0</v>
      </c>
      <c r="U785" s="34"/>
      <c r="V785" s="34"/>
      <c r="W785" s="34"/>
      <c r="X785" s="34"/>
      <c r="Y785" s="34"/>
      <c r="Z785" s="34"/>
      <c r="AA785" s="34"/>
      <c r="AB785" s="34"/>
      <c r="AC785" s="34"/>
      <c r="AD785" s="34"/>
      <c r="AE785" s="34"/>
      <c r="AR785" s="215" t="s">
        <v>195</v>
      </c>
      <c r="AT785" s="215" t="s">
        <v>578</v>
      </c>
      <c r="AU785" s="215" t="s">
        <v>87</v>
      </c>
      <c r="AY785" s="17" t="s">
        <v>149</v>
      </c>
      <c r="BE785" s="216">
        <f>IF(N785="základní",J785,0)</f>
        <v>129340</v>
      </c>
      <c r="BF785" s="216">
        <f>IF(N785="snížená",J785,0)</f>
        <v>0</v>
      </c>
      <c r="BG785" s="216">
        <f>IF(N785="zákl. přenesená",J785,0)</f>
        <v>0</v>
      </c>
      <c r="BH785" s="216">
        <f>IF(N785="sníž. přenesená",J785,0)</f>
        <v>0</v>
      </c>
      <c r="BI785" s="216">
        <f>IF(N785="nulová",J785,0)</f>
        <v>0</v>
      </c>
      <c r="BJ785" s="17" t="s">
        <v>85</v>
      </c>
      <c r="BK785" s="216">
        <f>ROUND(I785*H785,2)</f>
        <v>129340</v>
      </c>
      <c r="BL785" s="17" t="s">
        <v>156</v>
      </c>
      <c r="BM785" s="215" t="s">
        <v>685</v>
      </c>
    </row>
    <row r="786" spans="1:65" s="2" customFormat="1">
      <c r="A786" s="34"/>
      <c r="B786" s="35"/>
      <c r="C786" s="36"/>
      <c r="D786" s="217" t="s">
        <v>158</v>
      </c>
      <c r="E786" s="36"/>
      <c r="F786" s="218" t="s">
        <v>686</v>
      </c>
      <c r="G786" s="36"/>
      <c r="H786" s="36"/>
      <c r="I786" s="116"/>
      <c r="J786" s="36"/>
      <c r="K786" s="36"/>
      <c r="L786" s="39"/>
      <c r="M786" s="219"/>
      <c r="N786" s="220"/>
      <c r="O786" s="71"/>
      <c r="P786" s="71"/>
      <c r="Q786" s="71"/>
      <c r="R786" s="71"/>
      <c r="S786" s="71"/>
      <c r="T786" s="72"/>
      <c r="U786" s="34"/>
      <c r="V786" s="34"/>
      <c r="W786" s="34"/>
      <c r="X786" s="34"/>
      <c r="Y786" s="34"/>
      <c r="Z786" s="34"/>
      <c r="AA786" s="34"/>
      <c r="AB786" s="34"/>
      <c r="AC786" s="34"/>
      <c r="AD786" s="34"/>
      <c r="AE786" s="34"/>
      <c r="AT786" s="17" t="s">
        <v>158</v>
      </c>
      <c r="AU786" s="17" t="s">
        <v>87</v>
      </c>
    </row>
    <row r="787" spans="1:65" s="13" customFormat="1">
      <c r="B787" s="221"/>
      <c r="C787" s="222"/>
      <c r="D787" s="217" t="s">
        <v>159</v>
      </c>
      <c r="E787" s="223" t="s">
        <v>1</v>
      </c>
      <c r="F787" s="224" t="s">
        <v>209</v>
      </c>
      <c r="G787" s="222"/>
      <c r="H787" s="223" t="s">
        <v>1</v>
      </c>
      <c r="I787" s="225"/>
      <c r="J787" s="222"/>
      <c r="K787" s="222"/>
      <c r="L787" s="226"/>
      <c r="M787" s="227"/>
      <c r="N787" s="228"/>
      <c r="O787" s="228"/>
      <c r="P787" s="228"/>
      <c r="Q787" s="228"/>
      <c r="R787" s="228"/>
      <c r="S787" s="228"/>
      <c r="T787" s="229"/>
      <c r="AT787" s="230" t="s">
        <v>159</v>
      </c>
      <c r="AU787" s="230" t="s">
        <v>87</v>
      </c>
      <c r="AV787" s="13" t="s">
        <v>85</v>
      </c>
      <c r="AW787" s="13" t="s">
        <v>33</v>
      </c>
      <c r="AX787" s="13" t="s">
        <v>77</v>
      </c>
      <c r="AY787" s="230" t="s">
        <v>149</v>
      </c>
    </row>
    <row r="788" spans="1:65" s="14" customFormat="1">
      <c r="B788" s="231"/>
      <c r="C788" s="232"/>
      <c r="D788" s="217" t="s">
        <v>159</v>
      </c>
      <c r="E788" s="233" t="s">
        <v>1</v>
      </c>
      <c r="F788" s="234" t="s">
        <v>344</v>
      </c>
      <c r="G788" s="232"/>
      <c r="H788" s="235">
        <v>26</v>
      </c>
      <c r="I788" s="236"/>
      <c r="J788" s="232"/>
      <c r="K788" s="232"/>
      <c r="L788" s="237"/>
      <c r="M788" s="238"/>
      <c r="N788" s="239"/>
      <c r="O788" s="239"/>
      <c r="P788" s="239"/>
      <c r="Q788" s="239"/>
      <c r="R788" s="239"/>
      <c r="S788" s="239"/>
      <c r="T788" s="240"/>
      <c r="AT788" s="241" t="s">
        <v>159</v>
      </c>
      <c r="AU788" s="241" t="s">
        <v>87</v>
      </c>
      <c r="AV788" s="14" t="s">
        <v>87</v>
      </c>
      <c r="AW788" s="14" t="s">
        <v>33</v>
      </c>
      <c r="AX788" s="14" t="s">
        <v>77</v>
      </c>
      <c r="AY788" s="241" t="s">
        <v>149</v>
      </c>
    </row>
    <row r="789" spans="1:65" s="13" customFormat="1">
      <c r="B789" s="221"/>
      <c r="C789" s="222"/>
      <c r="D789" s="217" t="s">
        <v>159</v>
      </c>
      <c r="E789" s="223" t="s">
        <v>1</v>
      </c>
      <c r="F789" s="224" t="s">
        <v>211</v>
      </c>
      <c r="G789" s="222"/>
      <c r="H789" s="223" t="s">
        <v>1</v>
      </c>
      <c r="I789" s="225"/>
      <c r="J789" s="222"/>
      <c r="K789" s="222"/>
      <c r="L789" s="226"/>
      <c r="M789" s="227"/>
      <c r="N789" s="228"/>
      <c r="O789" s="228"/>
      <c r="P789" s="228"/>
      <c r="Q789" s="228"/>
      <c r="R789" s="228"/>
      <c r="S789" s="228"/>
      <c r="T789" s="229"/>
      <c r="AT789" s="230" t="s">
        <v>159</v>
      </c>
      <c r="AU789" s="230" t="s">
        <v>87</v>
      </c>
      <c r="AV789" s="13" t="s">
        <v>85</v>
      </c>
      <c r="AW789" s="13" t="s">
        <v>33</v>
      </c>
      <c r="AX789" s="13" t="s">
        <v>77</v>
      </c>
      <c r="AY789" s="230" t="s">
        <v>149</v>
      </c>
    </row>
    <row r="790" spans="1:65" s="14" customFormat="1">
      <c r="B790" s="231"/>
      <c r="C790" s="232"/>
      <c r="D790" s="217" t="s">
        <v>159</v>
      </c>
      <c r="E790" s="233" t="s">
        <v>1</v>
      </c>
      <c r="F790" s="234" t="s">
        <v>188</v>
      </c>
      <c r="G790" s="232"/>
      <c r="H790" s="235">
        <v>7</v>
      </c>
      <c r="I790" s="236"/>
      <c r="J790" s="232"/>
      <c r="K790" s="232"/>
      <c r="L790" s="237"/>
      <c r="M790" s="238"/>
      <c r="N790" s="239"/>
      <c r="O790" s="239"/>
      <c r="P790" s="239"/>
      <c r="Q790" s="239"/>
      <c r="R790" s="239"/>
      <c r="S790" s="239"/>
      <c r="T790" s="240"/>
      <c r="AT790" s="241" t="s">
        <v>159</v>
      </c>
      <c r="AU790" s="241" t="s">
        <v>87</v>
      </c>
      <c r="AV790" s="14" t="s">
        <v>87</v>
      </c>
      <c r="AW790" s="14" t="s">
        <v>33</v>
      </c>
      <c r="AX790" s="14" t="s">
        <v>77</v>
      </c>
      <c r="AY790" s="241" t="s">
        <v>149</v>
      </c>
    </row>
    <row r="791" spans="1:65" s="13" customFormat="1">
      <c r="B791" s="221"/>
      <c r="C791" s="222"/>
      <c r="D791" s="217" t="s">
        <v>159</v>
      </c>
      <c r="E791" s="223" t="s">
        <v>1</v>
      </c>
      <c r="F791" s="224" t="s">
        <v>264</v>
      </c>
      <c r="G791" s="222"/>
      <c r="H791" s="223" t="s">
        <v>1</v>
      </c>
      <c r="I791" s="225"/>
      <c r="J791" s="222"/>
      <c r="K791" s="222"/>
      <c r="L791" s="226"/>
      <c r="M791" s="227"/>
      <c r="N791" s="228"/>
      <c r="O791" s="228"/>
      <c r="P791" s="228"/>
      <c r="Q791" s="228"/>
      <c r="R791" s="228"/>
      <c r="S791" s="228"/>
      <c r="T791" s="229"/>
      <c r="AT791" s="230" t="s">
        <v>159</v>
      </c>
      <c r="AU791" s="230" t="s">
        <v>87</v>
      </c>
      <c r="AV791" s="13" t="s">
        <v>85</v>
      </c>
      <c r="AW791" s="13" t="s">
        <v>33</v>
      </c>
      <c r="AX791" s="13" t="s">
        <v>77</v>
      </c>
      <c r="AY791" s="230" t="s">
        <v>149</v>
      </c>
    </row>
    <row r="792" spans="1:65" s="14" customFormat="1">
      <c r="B792" s="231"/>
      <c r="C792" s="232"/>
      <c r="D792" s="217" t="s">
        <v>159</v>
      </c>
      <c r="E792" s="233" t="s">
        <v>1</v>
      </c>
      <c r="F792" s="234" t="s">
        <v>265</v>
      </c>
      <c r="G792" s="232"/>
      <c r="H792" s="235">
        <v>25</v>
      </c>
      <c r="I792" s="236"/>
      <c r="J792" s="232"/>
      <c r="K792" s="232"/>
      <c r="L792" s="237"/>
      <c r="M792" s="238"/>
      <c r="N792" s="239"/>
      <c r="O792" s="239"/>
      <c r="P792" s="239"/>
      <c r="Q792" s="239"/>
      <c r="R792" s="239"/>
      <c r="S792" s="239"/>
      <c r="T792" s="240"/>
      <c r="AT792" s="241" t="s">
        <v>159</v>
      </c>
      <c r="AU792" s="241" t="s">
        <v>87</v>
      </c>
      <c r="AV792" s="14" t="s">
        <v>87</v>
      </c>
      <c r="AW792" s="14" t="s">
        <v>33</v>
      </c>
      <c r="AX792" s="14" t="s">
        <v>77</v>
      </c>
      <c r="AY792" s="241" t="s">
        <v>149</v>
      </c>
    </row>
    <row r="793" spans="1:65" s="15" customFormat="1">
      <c r="B793" s="242"/>
      <c r="C793" s="243"/>
      <c r="D793" s="217" t="s">
        <v>159</v>
      </c>
      <c r="E793" s="244" t="s">
        <v>1</v>
      </c>
      <c r="F793" s="245" t="s">
        <v>215</v>
      </c>
      <c r="G793" s="243"/>
      <c r="H793" s="246">
        <v>58</v>
      </c>
      <c r="I793" s="247"/>
      <c r="J793" s="243"/>
      <c r="K793" s="243"/>
      <c r="L793" s="248"/>
      <c r="M793" s="249"/>
      <c r="N793" s="250"/>
      <c r="O793" s="250"/>
      <c r="P793" s="250"/>
      <c r="Q793" s="250"/>
      <c r="R793" s="250"/>
      <c r="S793" s="250"/>
      <c r="T793" s="251"/>
      <c r="AT793" s="252" t="s">
        <v>159</v>
      </c>
      <c r="AU793" s="252" t="s">
        <v>87</v>
      </c>
      <c r="AV793" s="15" t="s">
        <v>156</v>
      </c>
      <c r="AW793" s="15" t="s">
        <v>33</v>
      </c>
      <c r="AX793" s="15" t="s">
        <v>85</v>
      </c>
      <c r="AY793" s="252" t="s">
        <v>149</v>
      </c>
    </row>
    <row r="794" spans="1:65" s="2" customFormat="1" ht="21.75" customHeight="1">
      <c r="A794" s="34"/>
      <c r="B794" s="35"/>
      <c r="C794" s="254" t="s">
        <v>687</v>
      </c>
      <c r="D794" s="254" t="s">
        <v>578</v>
      </c>
      <c r="E794" s="255" t="s">
        <v>688</v>
      </c>
      <c r="F794" s="256" t="s">
        <v>689</v>
      </c>
      <c r="G794" s="257" t="s">
        <v>258</v>
      </c>
      <c r="H794" s="258">
        <v>1858</v>
      </c>
      <c r="I794" s="259">
        <v>74.5</v>
      </c>
      <c r="J794" s="260">
        <f>ROUND(I794*H794,2)</f>
        <v>138421</v>
      </c>
      <c r="K794" s="256" t="s">
        <v>155</v>
      </c>
      <c r="L794" s="261"/>
      <c r="M794" s="262" t="s">
        <v>1</v>
      </c>
      <c r="N794" s="263" t="s">
        <v>42</v>
      </c>
      <c r="O794" s="71"/>
      <c r="P794" s="213">
        <f>O794*H794</f>
        <v>0</v>
      </c>
      <c r="Q794" s="213">
        <v>1.23E-3</v>
      </c>
      <c r="R794" s="213">
        <f>Q794*H794</f>
        <v>2.2853400000000001</v>
      </c>
      <c r="S794" s="213">
        <v>0</v>
      </c>
      <c r="T794" s="214">
        <f>S794*H794</f>
        <v>0</v>
      </c>
      <c r="U794" s="34"/>
      <c r="V794" s="34"/>
      <c r="W794" s="34"/>
      <c r="X794" s="34"/>
      <c r="Y794" s="34"/>
      <c r="Z794" s="34"/>
      <c r="AA794" s="34"/>
      <c r="AB794" s="34"/>
      <c r="AC794" s="34"/>
      <c r="AD794" s="34"/>
      <c r="AE794" s="34"/>
      <c r="AR794" s="215" t="s">
        <v>195</v>
      </c>
      <c r="AT794" s="215" t="s">
        <v>578</v>
      </c>
      <c r="AU794" s="215" t="s">
        <v>87</v>
      </c>
      <c r="AY794" s="17" t="s">
        <v>149</v>
      </c>
      <c r="BE794" s="216">
        <f>IF(N794="základní",J794,0)</f>
        <v>138421</v>
      </c>
      <c r="BF794" s="216">
        <f>IF(N794="snížená",J794,0)</f>
        <v>0</v>
      </c>
      <c r="BG794" s="216">
        <f>IF(N794="zákl. přenesená",J794,0)</f>
        <v>0</v>
      </c>
      <c r="BH794" s="216">
        <f>IF(N794="sníž. přenesená",J794,0)</f>
        <v>0</v>
      </c>
      <c r="BI794" s="216">
        <f>IF(N794="nulová",J794,0)</f>
        <v>0</v>
      </c>
      <c r="BJ794" s="17" t="s">
        <v>85</v>
      </c>
      <c r="BK794" s="216">
        <f>ROUND(I794*H794,2)</f>
        <v>138421</v>
      </c>
      <c r="BL794" s="17" t="s">
        <v>156</v>
      </c>
      <c r="BM794" s="215" t="s">
        <v>690</v>
      </c>
    </row>
    <row r="795" spans="1:65" s="2" customFormat="1" ht="19.5">
      <c r="A795" s="34"/>
      <c r="B795" s="35"/>
      <c r="C795" s="36"/>
      <c r="D795" s="217" t="s">
        <v>158</v>
      </c>
      <c r="E795" s="36"/>
      <c r="F795" s="218" t="s">
        <v>691</v>
      </c>
      <c r="G795" s="36"/>
      <c r="H795" s="36"/>
      <c r="I795" s="116"/>
      <c r="J795" s="36"/>
      <c r="K795" s="36"/>
      <c r="L795" s="39"/>
      <c r="M795" s="219"/>
      <c r="N795" s="220"/>
      <c r="O795" s="71"/>
      <c r="P795" s="71"/>
      <c r="Q795" s="71"/>
      <c r="R795" s="71"/>
      <c r="S795" s="71"/>
      <c r="T795" s="72"/>
      <c r="U795" s="34"/>
      <c r="V795" s="34"/>
      <c r="W795" s="34"/>
      <c r="X795" s="34"/>
      <c r="Y795" s="34"/>
      <c r="Z795" s="34"/>
      <c r="AA795" s="34"/>
      <c r="AB795" s="34"/>
      <c r="AC795" s="34"/>
      <c r="AD795" s="34"/>
      <c r="AE795" s="34"/>
      <c r="AT795" s="17" t="s">
        <v>158</v>
      </c>
      <c r="AU795" s="17" t="s">
        <v>87</v>
      </c>
    </row>
    <row r="796" spans="1:65" s="13" customFormat="1">
      <c r="B796" s="221"/>
      <c r="C796" s="222"/>
      <c r="D796" s="217" t="s">
        <v>159</v>
      </c>
      <c r="E796" s="223" t="s">
        <v>1</v>
      </c>
      <c r="F796" s="224" t="s">
        <v>221</v>
      </c>
      <c r="G796" s="222"/>
      <c r="H796" s="223" t="s">
        <v>1</v>
      </c>
      <c r="I796" s="225"/>
      <c r="J796" s="222"/>
      <c r="K796" s="222"/>
      <c r="L796" s="226"/>
      <c r="M796" s="227"/>
      <c r="N796" s="228"/>
      <c r="O796" s="228"/>
      <c r="P796" s="228"/>
      <c r="Q796" s="228"/>
      <c r="R796" s="228"/>
      <c r="S796" s="228"/>
      <c r="T796" s="229"/>
      <c r="AT796" s="230" t="s">
        <v>159</v>
      </c>
      <c r="AU796" s="230" t="s">
        <v>87</v>
      </c>
      <c r="AV796" s="13" t="s">
        <v>85</v>
      </c>
      <c r="AW796" s="13" t="s">
        <v>33</v>
      </c>
      <c r="AX796" s="13" t="s">
        <v>77</v>
      </c>
      <c r="AY796" s="230" t="s">
        <v>149</v>
      </c>
    </row>
    <row r="797" spans="1:65" s="14" customFormat="1">
      <c r="B797" s="231"/>
      <c r="C797" s="232"/>
      <c r="D797" s="217" t="s">
        <v>159</v>
      </c>
      <c r="E797" s="233" t="s">
        <v>1</v>
      </c>
      <c r="F797" s="234" t="s">
        <v>440</v>
      </c>
      <c r="G797" s="232"/>
      <c r="H797" s="235">
        <v>40</v>
      </c>
      <c r="I797" s="236"/>
      <c r="J797" s="232"/>
      <c r="K797" s="232"/>
      <c r="L797" s="237"/>
      <c r="M797" s="238"/>
      <c r="N797" s="239"/>
      <c r="O797" s="239"/>
      <c r="P797" s="239"/>
      <c r="Q797" s="239"/>
      <c r="R797" s="239"/>
      <c r="S797" s="239"/>
      <c r="T797" s="240"/>
      <c r="AT797" s="241" t="s">
        <v>159</v>
      </c>
      <c r="AU797" s="241" t="s">
        <v>87</v>
      </c>
      <c r="AV797" s="14" t="s">
        <v>87</v>
      </c>
      <c r="AW797" s="14" t="s">
        <v>33</v>
      </c>
      <c r="AX797" s="14" t="s">
        <v>77</v>
      </c>
      <c r="AY797" s="241" t="s">
        <v>149</v>
      </c>
    </row>
    <row r="798" spans="1:65" s="13" customFormat="1">
      <c r="B798" s="221"/>
      <c r="C798" s="222"/>
      <c r="D798" s="217" t="s">
        <v>159</v>
      </c>
      <c r="E798" s="223" t="s">
        <v>1</v>
      </c>
      <c r="F798" s="224" t="s">
        <v>209</v>
      </c>
      <c r="G798" s="222"/>
      <c r="H798" s="223" t="s">
        <v>1</v>
      </c>
      <c r="I798" s="225"/>
      <c r="J798" s="222"/>
      <c r="K798" s="222"/>
      <c r="L798" s="226"/>
      <c r="M798" s="227"/>
      <c r="N798" s="228"/>
      <c r="O798" s="228"/>
      <c r="P798" s="228"/>
      <c r="Q798" s="228"/>
      <c r="R798" s="228"/>
      <c r="S798" s="228"/>
      <c r="T798" s="229"/>
      <c r="AT798" s="230" t="s">
        <v>159</v>
      </c>
      <c r="AU798" s="230" t="s">
        <v>87</v>
      </c>
      <c r="AV798" s="13" t="s">
        <v>85</v>
      </c>
      <c r="AW798" s="13" t="s">
        <v>33</v>
      </c>
      <c r="AX798" s="13" t="s">
        <v>77</v>
      </c>
      <c r="AY798" s="230" t="s">
        <v>149</v>
      </c>
    </row>
    <row r="799" spans="1:65" s="14" customFormat="1">
      <c r="B799" s="231"/>
      <c r="C799" s="232"/>
      <c r="D799" s="217" t="s">
        <v>159</v>
      </c>
      <c r="E799" s="233" t="s">
        <v>1</v>
      </c>
      <c r="F799" s="234" t="s">
        <v>692</v>
      </c>
      <c r="G799" s="232"/>
      <c r="H799" s="235">
        <v>1250</v>
      </c>
      <c r="I799" s="236"/>
      <c r="J799" s="232"/>
      <c r="K799" s="232"/>
      <c r="L799" s="237"/>
      <c r="M799" s="238"/>
      <c r="N799" s="239"/>
      <c r="O799" s="239"/>
      <c r="P799" s="239"/>
      <c r="Q799" s="239"/>
      <c r="R799" s="239"/>
      <c r="S799" s="239"/>
      <c r="T799" s="240"/>
      <c r="AT799" s="241" t="s">
        <v>159</v>
      </c>
      <c r="AU799" s="241" t="s">
        <v>87</v>
      </c>
      <c r="AV799" s="14" t="s">
        <v>87</v>
      </c>
      <c r="AW799" s="14" t="s">
        <v>33</v>
      </c>
      <c r="AX799" s="14" t="s">
        <v>77</v>
      </c>
      <c r="AY799" s="241" t="s">
        <v>149</v>
      </c>
    </row>
    <row r="800" spans="1:65" s="13" customFormat="1">
      <c r="B800" s="221"/>
      <c r="C800" s="222"/>
      <c r="D800" s="217" t="s">
        <v>159</v>
      </c>
      <c r="E800" s="223" t="s">
        <v>1</v>
      </c>
      <c r="F800" s="224" t="s">
        <v>211</v>
      </c>
      <c r="G800" s="222"/>
      <c r="H800" s="223" t="s">
        <v>1</v>
      </c>
      <c r="I800" s="225"/>
      <c r="J800" s="222"/>
      <c r="K800" s="222"/>
      <c r="L800" s="226"/>
      <c r="M800" s="227"/>
      <c r="N800" s="228"/>
      <c r="O800" s="228"/>
      <c r="P800" s="228"/>
      <c r="Q800" s="228"/>
      <c r="R800" s="228"/>
      <c r="S800" s="228"/>
      <c r="T800" s="229"/>
      <c r="AT800" s="230" t="s">
        <v>159</v>
      </c>
      <c r="AU800" s="230" t="s">
        <v>87</v>
      </c>
      <c r="AV800" s="13" t="s">
        <v>85</v>
      </c>
      <c r="AW800" s="13" t="s">
        <v>33</v>
      </c>
      <c r="AX800" s="13" t="s">
        <v>77</v>
      </c>
      <c r="AY800" s="230" t="s">
        <v>149</v>
      </c>
    </row>
    <row r="801" spans="1:65" s="14" customFormat="1">
      <c r="B801" s="231"/>
      <c r="C801" s="232"/>
      <c r="D801" s="217" t="s">
        <v>159</v>
      </c>
      <c r="E801" s="233" t="s">
        <v>1</v>
      </c>
      <c r="F801" s="234" t="s">
        <v>693</v>
      </c>
      <c r="G801" s="232"/>
      <c r="H801" s="235">
        <v>568</v>
      </c>
      <c r="I801" s="236"/>
      <c r="J801" s="232"/>
      <c r="K801" s="232"/>
      <c r="L801" s="237"/>
      <c r="M801" s="238"/>
      <c r="N801" s="239"/>
      <c r="O801" s="239"/>
      <c r="P801" s="239"/>
      <c r="Q801" s="239"/>
      <c r="R801" s="239"/>
      <c r="S801" s="239"/>
      <c r="T801" s="240"/>
      <c r="AT801" s="241" t="s">
        <v>159</v>
      </c>
      <c r="AU801" s="241" t="s">
        <v>87</v>
      </c>
      <c r="AV801" s="14" t="s">
        <v>87</v>
      </c>
      <c r="AW801" s="14" t="s">
        <v>33</v>
      </c>
      <c r="AX801" s="14" t="s">
        <v>77</v>
      </c>
      <c r="AY801" s="241" t="s">
        <v>149</v>
      </c>
    </row>
    <row r="802" spans="1:65" s="15" customFormat="1">
      <c r="B802" s="242"/>
      <c r="C802" s="243"/>
      <c r="D802" s="217" t="s">
        <v>159</v>
      </c>
      <c r="E802" s="244" t="s">
        <v>1</v>
      </c>
      <c r="F802" s="245" t="s">
        <v>215</v>
      </c>
      <c r="G802" s="243"/>
      <c r="H802" s="246">
        <v>1858</v>
      </c>
      <c r="I802" s="247"/>
      <c r="J802" s="243"/>
      <c r="K802" s="243"/>
      <c r="L802" s="248"/>
      <c r="M802" s="249"/>
      <c r="N802" s="250"/>
      <c r="O802" s="250"/>
      <c r="P802" s="250"/>
      <c r="Q802" s="250"/>
      <c r="R802" s="250"/>
      <c r="S802" s="250"/>
      <c r="T802" s="251"/>
      <c r="AT802" s="252" t="s">
        <v>159</v>
      </c>
      <c r="AU802" s="252" t="s">
        <v>87</v>
      </c>
      <c r="AV802" s="15" t="s">
        <v>156</v>
      </c>
      <c r="AW802" s="15" t="s">
        <v>33</v>
      </c>
      <c r="AX802" s="15" t="s">
        <v>85</v>
      </c>
      <c r="AY802" s="252" t="s">
        <v>149</v>
      </c>
    </row>
    <row r="803" spans="1:65" s="2" customFormat="1" ht="21.75" customHeight="1">
      <c r="A803" s="34"/>
      <c r="B803" s="35"/>
      <c r="C803" s="254" t="s">
        <v>694</v>
      </c>
      <c r="D803" s="254" t="s">
        <v>578</v>
      </c>
      <c r="E803" s="255" t="s">
        <v>695</v>
      </c>
      <c r="F803" s="256" t="s">
        <v>696</v>
      </c>
      <c r="G803" s="257" t="s">
        <v>258</v>
      </c>
      <c r="H803" s="258">
        <v>2</v>
      </c>
      <c r="I803" s="259">
        <v>14600</v>
      </c>
      <c r="J803" s="260">
        <f>ROUND(I803*H803,2)</f>
        <v>29200</v>
      </c>
      <c r="K803" s="256" t="s">
        <v>155</v>
      </c>
      <c r="L803" s="261"/>
      <c r="M803" s="262" t="s">
        <v>1</v>
      </c>
      <c r="N803" s="263" t="s">
        <v>42</v>
      </c>
      <c r="O803" s="71"/>
      <c r="P803" s="213">
        <f>O803*H803</f>
        <v>0</v>
      </c>
      <c r="Q803" s="213">
        <v>0.24418999999999999</v>
      </c>
      <c r="R803" s="213">
        <f>Q803*H803</f>
        <v>0.48837999999999998</v>
      </c>
      <c r="S803" s="213">
        <v>0</v>
      </c>
      <c r="T803" s="214">
        <f>S803*H803</f>
        <v>0</v>
      </c>
      <c r="U803" s="34"/>
      <c r="V803" s="34"/>
      <c r="W803" s="34"/>
      <c r="X803" s="34"/>
      <c r="Y803" s="34"/>
      <c r="Z803" s="34"/>
      <c r="AA803" s="34"/>
      <c r="AB803" s="34"/>
      <c r="AC803" s="34"/>
      <c r="AD803" s="34"/>
      <c r="AE803" s="34"/>
      <c r="AR803" s="215" t="s">
        <v>195</v>
      </c>
      <c r="AT803" s="215" t="s">
        <v>578</v>
      </c>
      <c r="AU803" s="215" t="s">
        <v>87</v>
      </c>
      <c r="AY803" s="17" t="s">
        <v>149</v>
      </c>
      <c r="BE803" s="216">
        <f>IF(N803="základní",J803,0)</f>
        <v>29200</v>
      </c>
      <c r="BF803" s="216">
        <f>IF(N803="snížená",J803,0)</f>
        <v>0</v>
      </c>
      <c r="BG803" s="216">
        <f>IF(N803="zákl. přenesená",J803,0)</f>
        <v>0</v>
      </c>
      <c r="BH803" s="216">
        <f>IF(N803="sníž. přenesená",J803,0)</f>
        <v>0</v>
      </c>
      <c r="BI803" s="216">
        <f>IF(N803="nulová",J803,0)</f>
        <v>0</v>
      </c>
      <c r="BJ803" s="17" t="s">
        <v>85</v>
      </c>
      <c r="BK803" s="216">
        <f>ROUND(I803*H803,2)</f>
        <v>29200</v>
      </c>
      <c r="BL803" s="17" t="s">
        <v>156</v>
      </c>
      <c r="BM803" s="215" t="s">
        <v>697</v>
      </c>
    </row>
    <row r="804" spans="1:65" s="2" customFormat="1">
      <c r="A804" s="34"/>
      <c r="B804" s="35"/>
      <c r="C804" s="36"/>
      <c r="D804" s="217" t="s">
        <v>158</v>
      </c>
      <c r="E804" s="36"/>
      <c r="F804" s="218" t="s">
        <v>698</v>
      </c>
      <c r="G804" s="36"/>
      <c r="H804" s="36"/>
      <c r="I804" s="116"/>
      <c r="J804" s="36"/>
      <c r="K804" s="36"/>
      <c r="L804" s="39"/>
      <c r="M804" s="219"/>
      <c r="N804" s="220"/>
      <c r="O804" s="71"/>
      <c r="P804" s="71"/>
      <c r="Q804" s="71"/>
      <c r="R804" s="71"/>
      <c r="S804" s="71"/>
      <c r="T804" s="72"/>
      <c r="U804" s="34"/>
      <c r="V804" s="34"/>
      <c r="W804" s="34"/>
      <c r="X804" s="34"/>
      <c r="Y804" s="34"/>
      <c r="Z804" s="34"/>
      <c r="AA804" s="34"/>
      <c r="AB804" s="34"/>
      <c r="AC804" s="34"/>
      <c r="AD804" s="34"/>
      <c r="AE804" s="34"/>
      <c r="AT804" s="17" t="s">
        <v>158</v>
      </c>
      <c r="AU804" s="17" t="s">
        <v>87</v>
      </c>
    </row>
    <row r="805" spans="1:65" s="13" customFormat="1">
      <c r="B805" s="221"/>
      <c r="C805" s="222"/>
      <c r="D805" s="217" t="s">
        <v>159</v>
      </c>
      <c r="E805" s="223" t="s">
        <v>1</v>
      </c>
      <c r="F805" s="224" t="s">
        <v>207</v>
      </c>
      <c r="G805" s="222"/>
      <c r="H805" s="223" t="s">
        <v>1</v>
      </c>
      <c r="I805" s="225"/>
      <c r="J805" s="222"/>
      <c r="K805" s="222"/>
      <c r="L805" s="226"/>
      <c r="M805" s="227"/>
      <c r="N805" s="228"/>
      <c r="O805" s="228"/>
      <c r="P805" s="228"/>
      <c r="Q805" s="228"/>
      <c r="R805" s="228"/>
      <c r="S805" s="228"/>
      <c r="T805" s="229"/>
      <c r="AT805" s="230" t="s">
        <v>159</v>
      </c>
      <c r="AU805" s="230" t="s">
        <v>87</v>
      </c>
      <c r="AV805" s="13" t="s">
        <v>85</v>
      </c>
      <c r="AW805" s="13" t="s">
        <v>33</v>
      </c>
      <c r="AX805" s="13" t="s">
        <v>77</v>
      </c>
      <c r="AY805" s="230" t="s">
        <v>149</v>
      </c>
    </row>
    <row r="806" spans="1:65" s="14" customFormat="1">
      <c r="B806" s="231"/>
      <c r="C806" s="232"/>
      <c r="D806" s="217" t="s">
        <v>159</v>
      </c>
      <c r="E806" s="233" t="s">
        <v>1</v>
      </c>
      <c r="F806" s="234" t="s">
        <v>87</v>
      </c>
      <c r="G806" s="232"/>
      <c r="H806" s="235">
        <v>2</v>
      </c>
      <c r="I806" s="236"/>
      <c r="J806" s="232"/>
      <c r="K806" s="232"/>
      <c r="L806" s="237"/>
      <c r="M806" s="238"/>
      <c r="N806" s="239"/>
      <c r="O806" s="239"/>
      <c r="P806" s="239"/>
      <c r="Q806" s="239"/>
      <c r="R806" s="239"/>
      <c r="S806" s="239"/>
      <c r="T806" s="240"/>
      <c r="AT806" s="241" t="s">
        <v>159</v>
      </c>
      <c r="AU806" s="241" t="s">
        <v>87</v>
      </c>
      <c r="AV806" s="14" t="s">
        <v>87</v>
      </c>
      <c r="AW806" s="14" t="s">
        <v>33</v>
      </c>
      <c r="AX806" s="14" t="s">
        <v>85</v>
      </c>
      <c r="AY806" s="241" t="s">
        <v>149</v>
      </c>
    </row>
    <row r="807" spans="1:65" s="2" customFormat="1" ht="21.75" customHeight="1">
      <c r="A807" s="34"/>
      <c r="B807" s="35"/>
      <c r="C807" s="254" t="s">
        <v>699</v>
      </c>
      <c r="D807" s="254" t="s">
        <v>578</v>
      </c>
      <c r="E807" s="255" t="s">
        <v>700</v>
      </c>
      <c r="F807" s="256" t="s">
        <v>701</v>
      </c>
      <c r="G807" s="257" t="s">
        <v>258</v>
      </c>
      <c r="H807" s="258">
        <v>9</v>
      </c>
      <c r="I807" s="259">
        <v>13600</v>
      </c>
      <c r="J807" s="260">
        <f>ROUND(I807*H807,2)</f>
        <v>122400</v>
      </c>
      <c r="K807" s="256" t="s">
        <v>155</v>
      </c>
      <c r="L807" s="261"/>
      <c r="M807" s="262" t="s">
        <v>1</v>
      </c>
      <c r="N807" s="263" t="s">
        <v>42</v>
      </c>
      <c r="O807" s="71"/>
      <c r="P807" s="213">
        <f>O807*H807</f>
        <v>0</v>
      </c>
      <c r="Q807" s="213">
        <v>0.2195</v>
      </c>
      <c r="R807" s="213">
        <f>Q807*H807</f>
        <v>1.9755</v>
      </c>
      <c r="S807" s="213">
        <v>0</v>
      </c>
      <c r="T807" s="214">
        <f>S807*H807</f>
        <v>0</v>
      </c>
      <c r="U807" s="34"/>
      <c r="V807" s="34"/>
      <c r="W807" s="34"/>
      <c r="X807" s="34"/>
      <c r="Y807" s="34"/>
      <c r="Z807" s="34"/>
      <c r="AA807" s="34"/>
      <c r="AB807" s="34"/>
      <c r="AC807" s="34"/>
      <c r="AD807" s="34"/>
      <c r="AE807" s="34"/>
      <c r="AR807" s="215" t="s">
        <v>195</v>
      </c>
      <c r="AT807" s="215" t="s">
        <v>578</v>
      </c>
      <c r="AU807" s="215" t="s">
        <v>87</v>
      </c>
      <c r="AY807" s="17" t="s">
        <v>149</v>
      </c>
      <c r="BE807" s="216">
        <f>IF(N807="základní",J807,0)</f>
        <v>122400</v>
      </c>
      <c r="BF807" s="216">
        <f>IF(N807="snížená",J807,0)</f>
        <v>0</v>
      </c>
      <c r="BG807" s="216">
        <f>IF(N807="zákl. přenesená",J807,0)</f>
        <v>0</v>
      </c>
      <c r="BH807" s="216">
        <f>IF(N807="sníž. přenesená",J807,0)</f>
        <v>0</v>
      </c>
      <c r="BI807" s="216">
        <f>IF(N807="nulová",J807,0)</f>
        <v>0</v>
      </c>
      <c r="BJ807" s="17" t="s">
        <v>85</v>
      </c>
      <c r="BK807" s="216">
        <f>ROUND(I807*H807,2)</f>
        <v>122400</v>
      </c>
      <c r="BL807" s="17" t="s">
        <v>156</v>
      </c>
      <c r="BM807" s="215" t="s">
        <v>702</v>
      </c>
    </row>
    <row r="808" spans="1:65" s="2" customFormat="1">
      <c r="A808" s="34"/>
      <c r="B808" s="35"/>
      <c r="C808" s="36"/>
      <c r="D808" s="217" t="s">
        <v>158</v>
      </c>
      <c r="E808" s="36"/>
      <c r="F808" s="218" t="s">
        <v>703</v>
      </c>
      <c r="G808" s="36"/>
      <c r="H808" s="36"/>
      <c r="I808" s="116"/>
      <c r="J808" s="36"/>
      <c r="K808" s="36"/>
      <c r="L808" s="39"/>
      <c r="M808" s="219"/>
      <c r="N808" s="220"/>
      <c r="O808" s="71"/>
      <c r="P808" s="71"/>
      <c r="Q808" s="71"/>
      <c r="R808" s="71"/>
      <c r="S808" s="71"/>
      <c r="T808" s="72"/>
      <c r="U808" s="34"/>
      <c r="V808" s="34"/>
      <c r="W808" s="34"/>
      <c r="X808" s="34"/>
      <c r="Y808" s="34"/>
      <c r="Z808" s="34"/>
      <c r="AA808" s="34"/>
      <c r="AB808" s="34"/>
      <c r="AC808" s="34"/>
      <c r="AD808" s="34"/>
      <c r="AE808" s="34"/>
      <c r="AT808" s="17" t="s">
        <v>158</v>
      </c>
      <c r="AU808" s="17" t="s">
        <v>87</v>
      </c>
    </row>
    <row r="809" spans="1:65" s="13" customFormat="1">
      <c r="B809" s="221"/>
      <c r="C809" s="222"/>
      <c r="D809" s="217" t="s">
        <v>159</v>
      </c>
      <c r="E809" s="223" t="s">
        <v>1</v>
      </c>
      <c r="F809" s="224" t="s">
        <v>160</v>
      </c>
      <c r="G809" s="222"/>
      <c r="H809" s="223" t="s">
        <v>1</v>
      </c>
      <c r="I809" s="225"/>
      <c r="J809" s="222"/>
      <c r="K809" s="222"/>
      <c r="L809" s="226"/>
      <c r="M809" s="227"/>
      <c r="N809" s="228"/>
      <c r="O809" s="228"/>
      <c r="P809" s="228"/>
      <c r="Q809" s="228"/>
      <c r="R809" s="228"/>
      <c r="S809" s="228"/>
      <c r="T809" s="229"/>
      <c r="AT809" s="230" t="s">
        <v>159</v>
      </c>
      <c r="AU809" s="230" t="s">
        <v>87</v>
      </c>
      <c r="AV809" s="13" t="s">
        <v>85</v>
      </c>
      <c r="AW809" s="13" t="s">
        <v>33</v>
      </c>
      <c r="AX809" s="13" t="s">
        <v>77</v>
      </c>
      <c r="AY809" s="230" t="s">
        <v>149</v>
      </c>
    </row>
    <row r="810" spans="1:65" s="14" customFormat="1">
      <c r="B810" s="231"/>
      <c r="C810" s="232"/>
      <c r="D810" s="217" t="s">
        <v>159</v>
      </c>
      <c r="E810" s="233" t="s">
        <v>1</v>
      </c>
      <c r="F810" s="234" t="s">
        <v>87</v>
      </c>
      <c r="G810" s="232"/>
      <c r="H810" s="235">
        <v>2</v>
      </c>
      <c r="I810" s="236"/>
      <c r="J810" s="232"/>
      <c r="K810" s="232"/>
      <c r="L810" s="237"/>
      <c r="M810" s="238"/>
      <c r="N810" s="239"/>
      <c r="O810" s="239"/>
      <c r="P810" s="239"/>
      <c r="Q810" s="239"/>
      <c r="R810" s="239"/>
      <c r="S810" s="239"/>
      <c r="T810" s="240"/>
      <c r="AT810" s="241" t="s">
        <v>159</v>
      </c>
      <c r="AU810" s="241" t="s">
        <v>87</v>
      </c>
      <c r="AV810" s="14" t="s">
        <v>87</v>
      </c>
      <c r="AW810" s="14" t="s">
        <v>33</v>
      </c>
      <c r="AX810" s="14" t="s">
        <v>77</v>
      </c>
      <c r="AY810" s="241" t="s">
        <v>149</v>
      </c>
    </row>
    <row r="811" spans="1:65" s="13" customFormat="1">
      <c r="B811" s="221"/>
      <c r="C811" s="222"/>
      <c r="D811" s="217" t="s">
        <v>159</v>
      </c>
      <c r="E811" s="223" t="s">
        <v>1</v>
      </c>
      <c r="F811" s="224" t="s">
        <v>221</v>
      </c>
      <c r="G811" s="222"/>
      <c r="H811" s="223" t="s">
        <v>1</v>
      </c>
      <c r="I811" s="225"/>
      <c r="J811" s="222"/>
      <c r="K811" s="222"/>
      <c r="L811" s="226"/>
      <c r="M811" s="227"/>
      <c r="N811" s="228"/>
      <c r="O811" s="228"/>
      <c r="P811" s="228"/>
      <c r="Q811" s="228"/>
      <c r="R811" s="228"/>
      <c r="S811" s="228"/>
      <c r="T811" s="229"/>
      <c r="AT811" s="230" t="s">
        <v>159</v>
      </c>
      <c r="AU811" s="230" t="s">
        <v>87</v>
      </c>
      <c r="AV811" s="13" t="s">
        <v>85</v>
      </c>
      <c r="AW811" s="13" t="s">
        <v>33</v>
      </c>
      <c r="AX811" s="13" t="s">
        <v>77</v>
      </c>
      <c r="AY811" s="230" t="s">
        <v>149</v>
      </c>
    </row>
    <row r="812" spans="1:65" s="14" customFormat="1">
      <c r="B812" s="231"/>
      <c r="C812" s="232"/>
      <c r="D812" s="217" t="s">
        <v>159</v>
      </c>
      <c r="E812" s="233" t="s">
        <v>1</v>
      </c>
      <c r="F812" s="234" t="s">
        <v>87</v>
      </c>
      <c r="G812" s="232"/>
      <c r="H812" s="235">
        <v>2</v>
      </c>
      <c r="I812" s="236"/>
      <c r="J812" s="232"/>
      <c r="K812" s="232"/>
      <c r="L812" s="237"/>
      <c r="M812" s="238"/>
      <c r="N812" s="239"/>
      <c r="O812" s="239"/>
      <c r="P812" s="239"/>
      <c r="Q812" s="239"/>
      <c r="R812" s="239"/>
      <c r="S812" s="239"/>
      <c r="T812" s="240"/>
      <c r="AT812" s="241" t="s">
        <v>159</v>
      </c>
      <c r="AU812" s="241" t="s">
        <v>87</v>
      </c>
      <c r="AV812" s="14" t="s">
        <v>87</v>
      </c>
      <c r="AW812" s="14" t="s">
        <v>33</v>
      </c>
      <c r="AX812" s="14" t="s">
        <v>77</v>
      </c>
      <c r="AY812" s="241" t="s">
        <v>149</v>
      </c>
    </row>
    <row r="813" spans="1:65" s="13" customFormat="1">
      <c r="B813" s="221"/>
      <c r="C813" s="222"/>
      <c r="D813" s="217" t="s">
        <v>159</v>
      </c>
      <c r="E813" s="223" t="s">
        <v>1</v>
      </c>
      <c r="F813" s="224" t="s">
        <v>209</v>
      </c>
      <c r="G813" s="222"/>
      <c r="H813" s="223" t="s">
        <v>1</v>
      </c>
      <c r="I813" s="225"/>
      <c r="J813" s="222"/>
      <c r="K813" s="222"/>
      <c r="L813" s="226"/>
      <c r="M813" s="227"/>
      <c r="N813" s="228"/>
      <c r="O813" s="228"/>
      <c r="P813" s="228"/>
      <c r="Q813" s="228"/>
      <c r="R813" s="228"/>
      <c r="S813" s="228"/>
      <c r="T813" s="229"/>
      <c r="AT813" s="230" t="s">
        <v>159</v>
      </c>
      <c r="AU813" s="230" t="s">
        <v>87</v>
      </c>
      <c r="AV813" s="13" t="s">
        <v>85</v>
      </c>
      <c r="AW813" s="13" t="s">
        <v>33</v>
      </c>
      <c r="AX813" s="13" t="s">
        <v>77</v>
      </c>
      <c r="AY813" s="230" t="s">
        <v>149</v>
      </c>
    </row>
    <row r="814" spans="1:65" s="14" customFormat="1">
      <c r="B814" s="231"/>
      <c r="C814" s="232"/>
      <c r="D814" s="217" t="s">
        <v>159</v>
      </c>
      <c r="E814" s="233" t="s">
        <v>1</v>
      </c>
      <c r="F814" s="234" t="s">
        <v>87</v>
      </c>
      <c r="G814" s="232"/>
      <c r="H814" s="235">
        <v>2</v>
      </c>
      <c r="I814" s="236"/>
      <c r="J814" s="232"/>
      <c r="K814" s="232"/>
      <c r="L814" s="237"/>
      <c r="M814" s="238"/>
      <c r="N814" s="239"/>
      <c r="O814" s="239"/>
      <c r="P814" s="239"/>
      <c r="Q814" s="239"/>
      <c r="R814" s="239"/>
      <c r="S814" s="239"/>
      <c r="T814" s="240"/>
      <c r="AT814" s="241" t="s">
        <v>159</v>
      </c>
      <c r="AU814" s="241" t="s">
        <v>87</v>
      </c>
      <c r="AV814" s="14" t="s">
        <v>87</v>
      </c>
      <c r="AW814" s="14" t="s">
        <v>33</v>
      </c>
      <c r="AX814" s="14" t="s">
        <v>77</v>
      </c>
      <c r="AY814" s="241" t="s">
        <v>149</v>
      </c>
    </row>
    <row r="815" spans="1:65" s="13" customFormat="1">
      <c r="B815" s="221"/>
      <c r="C815" s="222"/>
      <c r="D815" s="217" t="s">
        <v>159</v>
      </c>
      <c r="E815" s="223" t="s">
        <v>1</v>
      </c>
      <c r="F815" s="224" t="s">
        <v>211</v>
      </c>
      <c r="G815" s="222"/>
      <c r="H815" s="223" t="s">
        <v>1</v>
      </c>
      <c r="I815" s="225"/>
      <c r="J815" s="222"/>
      <c r="K815" s="222"/>
      <c r="L815" s="226"/>
      <c r="M815" s="227"/>
      <c r="N815" s="228"/>
      <c r="O815" s="228"/>
      <c r="P815" s="228"/>
      <c r="Q815" s="228"/>
      <c r="R815" s="228"/>
      <c r="S815" s="228"/>
      <c r="T815" s="229"/>
      <c r="AT815" s="230" t="s">
        <v>159</v>
      </c>
      <c r="AU815" s="230" t="s">
        <v>87</v>
      </c>
      <c r="AV815" s="13" t="s">
        <v>85</v>
      </c>
      <c r="AW815" s="13" t="s">
        <v>33</v>
      </c>
      <c r="AX815" s="13" t="s">
        <v>77</v>
      </c>
      <c r="AY815" s="230" t="s">
        <v>149</v>
      </c>
    </row>
    <row r="816" spans="1:65" s="14" customFormat="1">
      <c r="B816" s="231"/>
      <c r="C816" s="232"/>
      <c r="D816" s="217" t="s">
        <v>159</v>
      </c>
      <c r="E816" s="233" t="s">
        <v>1</v>
      </c>
      <c r="F816" s="234" t="s">
        <v>85</v>
      </c>
      <c r="G816" s="232"/>
      <c r="H816" s="235">
        <v>1</v>
      </c>
      <c r="I816" s="236"/>
      <c r="J816" s="232"/>
      <c r="K816" s="232"/>
      <c r="L816" s="237"/>
      <c r="M816" s="238"/>
      <c r="N816" s="239"/>
      <c r="O816" s="239"/>
      <c r="P816" s="239"/>
      <c r="Q816" s="239"/>
      <c r="R816" s="239"/>
      <c r="S816" s="239"/>
      <c r="T816" s="240"/>
      <c r="AT816" s="241" t="s">
        <v>159</v>
      </c>
      <c r="AU816" s="241" t="s">
        <v>87</v>
      </c>
      <c r="AV816" s="14" t="s">
        <v>87</v>
      </c>
      <c r="AW816" s="14" t="s">
        <v>33</v>
      </c>
      <c r="AX816" s="14" t="s">
        <v>77</v>
      </c>
      <c r="AY816" s="241" t="s">
        <v>149</v>
      </c>
    </row>
    <row r="817" spans="1:65" s="13" customFormat="1">
      <c r="B817" s="221"/>
      <c r="C817" s="222"/>
      <c r="D817" s="217" t="s">
        <v>159</v>
      </c>
      <c r="E817" s="223" t="s">
        <v>1</v>
      </c>
      <c r="F817" s="224" t="s">
        <v>266</v>
      </c>
      <c r="G817" s="222"/>
      <c r="H817" s="223" t="s">
        <v>1</v>
      </c>
      <c r="I817" s="225"/>
      <c r="J817" s="222"/>
      <c r="K817" s="222"/>
      <c r="L817" s="226"/>
      <c r="M817" s="227"/>
      <c r="N817" s="228"/>
      <c r="O817" s="228"/>
      <c r="P817" s="228"/>
      <c r="Q817" s="228"/>
      <c r="R817" s="228"/>
      <c r="S817" s="228"/>
      <c r="T817" s="229"/>
      <c r="AT817" s="230" t="s">
        <v>159</v>
      </c>
      <c r="AU817" s="230" t="s">
        <v>87</v>
      </c>
      <c r="AV817" s="13" t="s">
        <v>85</v>
      </c>
      <c r="AW817" s="13" t="s">
        <v>33</v>
      </c>
      <c r="AX817" s="13" t="s">
        <v>77</v>
      </c>
      <c r="AY817" s="230" t="s">
        <v>149</v>
      </c>
    </row>
    <row r="818" spans="1:65" s="14" customFormat="1">
      <c r="B818" s="231"/>
      <c r="C818" s="232"/>
      <c r="D818" s="217" t="s">
        <v>159</v>
      </c>
      <c r="E818" s="233" t="s">
        <v>1</v>
      </c>
      <c r="F818" s="234" t="s">
        <v>87</v>
      </c>
      <c r="G818" s="232"/>
      <c r="H818" s="235">
        <v>2</v>
      </c>
      <c r="I818" s="236"/>
      <c r="J818" s="232"/>
      <c r="K818" s="232"/>
      <c r="L818" s="237"/>
      <c r="M818" s="238"/>
      <c r="N818" s="239"/>
      <c r="O818" s="239"/>
      <c r="P818" s="239"/>
      <c r="Q818" s="239"/>
      <c r="R818" s="239"/>
      <c r="S818" s="239"/>
      <c r="T818" s="240"/>
      <c r="AT818" s="241" t="s">
        <v>159</v>
      </c>
      <c r="AU818" s="241" t="s">
        <v>87</v>
      </c>
      <c r="AV818" s="14" t="s">
        <v>87</v>
      </c>
      <c r="AW818" s="14" t="s">
        <v>33</v>
      </c>
      <c r="AX818" s="14" t="s">
        <v>77</v>
      </c>
      <c r="AY818" s="241" t="s">
        <v>149</v>
      </c>
    </row>
    <row r="819" spans="1:65" s="15" customFormat="1">
      <c r="B819" s="242"/>
      <c r="C819" s="243"/>
      <c r="D819" s="217" t="s">
        <v>159</v>
      </c>
      <c r="E819" s="244" t="s">
        <v>1</v>
      </c>
      <c r="F819" s="245" t="s">
        <v>215</v>
      </c>
      <c r="G819" s="243"/>
      <c r="H819" s="246">
        <v>9</v>
      </c>
      <c r="I819" s="247"/>
      <c r="J819" s="243"/>
      <c r="K819" s="243"/>
      <c r="L819" s="248"/>
      <c r="M819" s="249"/>
      <c r="N819" s="250"/>
      <c r="O819" s="250"/>
      <c r="P819" s="250"/>
      <c r="Q819" s="250"/>
      <c r="R819" s="250"/>
      <c r="S819" s="250"/>
      <c r="T819" s="251"/>
      <c r="AT819" s="252" t="s">
        <v>159</v>
      </c>
      <c r="AU819" s="252" t="s">
        <v>87</v>
      </c>
      <c r="AV819" s="15" t="s">
        <v>156</v>
      </c>
      <c r="AW819" s="15" t="s">
        <v>33</v>
      </c>
      <c r="AX819" s="15" t="s">
        <v>85</v>
      </c>
      <c r="AY819" s="252" t="s">
        <v>149</v>
      </c>
    </row>
    <row r="820" spans="1:65" s="2" customFormat="1" ht="21.75" customHeight="1">
      <c r="A820" s="34"/>
      <c r="B820" s="35"/>
      <c r="C820" s="254" t="s">
        <v>704</v>
      </c>
      <c r="D820" s="254" t="s">
        <v>578</v>
      </c>
      <c r="E820" s="255" t="s">
        <v>705</v>
      </c>
      <c r="F820" s="256" t="s">
        <v>706</v>
      </c>
      <c r="G820" s="257" t="s">
        <v>258</v>
      </c>
      <c r="H820" s="258">
        <v>45</v>
      </c>
      <c r="I820" s="259">
        <v>200</v>
      </c>
      <c r="J820" s="260">
        <f>ROUND(I820*H820,2)</f>
        <v>9000</v>
      </c>
      <c r="K820" s="256" t="s">
        <v>155</v>
      </c>
      <c r="L820" s="261"/>
      <c r="M820" s="262" t="s">
        <v>1</v>
      </c>
      <c r="N820" s="263" t="s">
        <v>42</v>
      </c>
      <c r="O820" s="71"/>
      <c r="P820" s="213">
        <f>O820*H820</f>
        <v>0</v>
      </c>
      <c r="Q820" s="213">
        <v>0</v>
      </c>
      <c r="R820" s="213">
        <f>Q820*H820</f>
        <v>0</v>
      </c>
      <c r="S820" s="213">
        <v>0</v>
      </c>
      <c r="T820" s="214">
        <f>S820*H820</f>
        <v>0</v>
      </c>
      <c r="U820" s="34"/>
      <c r="V820" s="34"/>
      <c r="W820" s="34"/>
      <c r="X820" s="34"/>
      <c r="Y820" s="34"/>
      <c r="Z820" s="34"/>
      <c r="AA820" s="34"/>
      <c r="AB820" s="34"/>
      <c r="AC820" s="34"/>
      <c r="AD820" s="34"/>
      <c r="AE820" s="34"/>
      <c r="AR820" s="215" t="s">
        <v>195</v>
      </c>
      <c r="AT820" s="215" t="s">
        <v>578</v>
      </c>
      <c r="AU820" s="215" t="s">
        <v>87</v>
      </c>
      <c r="AY820" s="17" t="s">
        <v>149</v>
      </c>
      <c r="BE820" s="216">
        <f>IF(N820="základní",J820,0)</f>
        <v>9000</v>
      </c>
      <c r="BF820" s="216">
        <f>IF(N820="snížená",J820,0)</f>
        <v>0</v>
      </c>
      <c r="BG820" s="216">
        <f>IF(N820="zákl. přenesená",J820,0)</f>
        <v>0</v>
      </c>
      <c r="BH820" s="216">
        <f>IF(N820="sníž. přenesená",J820,0)</f>
        <v>0</v>
      </c>
      <c r="BI820" s="216">
        <f>IF(N820="nulová",J820,0)</f>
        <v>0</v>
      </c>
      <c r="BJ820" s="17" t="s">
        <v>85</v>
      </c>
      <c r="BK820" s="216">
        <f>ROUND(I820*H820,2)</f>
        <v>9000</v>
      </c>
      <c r="BL820" s="17" t="s">
        <v>156</v>
      </c>
      <c r="BM820" s="215" t="s">
        <v>707</v>
      </c>
    </row>
    <row r="821" spans="1:65" s="2" customFormat="1">
      <c r="A821" s="34"/>
      <c r="B821" s="35"/>
      <c r="C821" s="36"/>
      <c r="D821" s="217" t="s">
        <v>158</v>
      </c>
      <c r="E821" s="36"/>
      <c r="F821" s="218" t="s">
        <v>708</v>
      </c>
      <c r="G821" s="36"/>
      <c r="H821" s="36"/>
      <c r="I821" s="116"/>
      <c r="J821" s="36"/>
      <c r="K821" s="36"/>
      <c r="L821" s="39"/>
      <c r="M821" s="219"/>
      <c r="N821" s="220"/>
      <c r="O821" s="71"/>
      <c r="P821" s="71"/>
      <c r="Q821" s="71"/>
      <c r="R821" s="71"/>
      <c r="S821" s="71"/>
      <c r="T821" s="72"/>
      <c r="U821" s="34"/>
      <c r="V821" s="34"/>
      <c r="W821" s="34"/>
      <c r="X821" s="34"/>
      <c r="Y821" s="34"/>
      <c r="Z821" s="34"/>
      <c r="AA821" s="34"/>
      <c r="AB821" s="34"/>
      <c r="AC821" s="34"/>
      <c r="AD821" s="34"/>
      <c r="AE821" s="34"/>
      <c r="AT821" s="17" t="s">
        <v>158</v>
      </c>
      <c r="AU821" s="17" t="s">
        <v>87</v>
      </c>
    </row>
    <row r="822" spans="1:65" s="13" customFormat="1">
      <c r="B822" s="221"/>
      <c r="C822" s="222"/>
      <c r="D822" s="217" t="s">
        <v>159</v>
      </c>
      <c r="E822" s="223" t="s">
        <v>1</v>
      </c>
      <c r="F822" s="224" t="s">
        <v>207</v>
      </c>
      <c r="G822" s="222"/>
      <c r="H822" s="223" t="s">
        <v>1</v>
      </c>
      <c r="I822" s="225"/>
      <c r="J822" s="222"/>
      <c r="K822" s="222"/>
      <c r="L822" s="226"/>
      <c r="M822" s="227"/>
      <c r="N822" s="228"/>
      <c r="O822" s="228"/>
      <c r="P822" s="228"/>
      <c r="Q822" s="228"/>
      <c r="R822" s="228"/>
      <c r="S822" s="228"/>
      <c r="T822" s="229"/>
      <c r="AT822" s="230" t="s">
        <v>159</v>
      </c>
      <c r="AU822" s="230" t="s">
        <v>87</v>
      </c>
      <c r="AV822" s="13" t="s">
        <v>85</v>
      </c>
      <c r="AW822" s="13" t="s">
        <v>33</v>
      </c>
      <c r="AX822" s="13" t="s">
        <v>77</v>
      </c>
      <c r="AY822" s="230" t="s">
        <v>149</v>
      </c>
    </row>
    <row r="823" spans="1:65" s="14" customFormat="1">
      <c r="B823" s="231"/>
      <c r="C823" s="232"/>
      <c r="D823" s="217" t="s">
        <v>159</v>
      </c>
      <c r="E823" s="233" t="s">
        <v>1</v>
      </c>
      <c r="F823" s="234" t="s">
        <v>166</v>
      </c>
      <c r="G823" s="232"/>
      <c r="H823" s="235">
        <v>3</v>
      </c>
      <c r="I823" s="236"/>
      <c r="J823" s="232"/>
      <c r="K823" s="232"/>
      <c r="L823" s="237"/>
      <c r="M823" s="238"/>
      <c r="N823" s="239"/>
      <c r="O823" s="239"/>
      <c r="P823" s="239"/>
      <c r="Q823" s="239"/>
      <c r="R823" s="239"/>
      <c r="S823" s="239"/>
      <c r="T823" s="240"/>
      <c r="AT823" s="241" t="s">
        <v>159</v>
      </c>
      <c r="AU823" s="241" t="s">
        <v>87</v>
      </c>
      <c r="AV823" s="14" t="s">
        <v>87</v>
      </c>
      <c r="AW823" s="14" t="s">
        <v>33</v>
      </c>
      <c r="AX823" s="14" t="s">
        <v>77</v>
      </c>
      <c r="AY823" s="241" t="s">
        <v>149</v>
      </c>
    </row>
    <row r="824" spans="1:65" s="13" customFormat="1">
      <c r="B824" s="221"/>
      <c r="C824" s="222"/>
      <c r="D824" s="217" t="s">
        <v>159</v>
      </c>
      <c r="E824" s="223" t="s">
        <v>1</v>
      </c>
      <c r="F824" s="224" t="s">
        <v>200</v>
      </c>
      <c r="G824" s="222"/>
      <c r="H824" s="223" t="s">
        <v>1</v>
      </c>
      <c r="I824" s="225"/>
      <c r="J824" s="222"/>
      <c r="K824" s="222"/>
      <c r="L824" s="226"/>
      <c r="M824" s="227"/>
      <c r="N824" s="228"/>
      <c r="O824" s="228"/>
      <c r="P824" s="228"/>
      <c r="Q824" s="228"/>
      <c r="R824" s="228"/>
      <c r="S824" s="228"/>
      <c r="T824" s="229"/>
      <c r="AT824" s="230" t="s">
        <v>159</v>
      </c>
      <c r="AU824" s="230" t="s">
        <v>87</v>
      </c>
      <c r="AV824" s="13" t="s">
        <v>85</v>
      </c>
      <c r="AW824" s="13" t="s">
        <v>33</v>
      </c>
      <c r="AX824" s="13" t="s">
        <v>77</v>
      </c>
      <c r="AY824" s="230" t="s">
        <v>149</v>
      </c>
    </row>
    <row r="825" spans="1:65" s="14" customFormat="1">
      <c r="B825" s="231"/>
      <c r="C825" s="232"/>
      <c r="D825" s="217" t="s">
        <v>159</v>
      </c>
      <c r="E825" s="233" t="s">
        <v>1</v>
      </c>
      <c r="F825" s="234" t="s">
        <v>320</v>
      </c>
      <c r="G825" s="232"/>
      <c r="H825" s="235">
        <v>22</v>
      </c>
      <c r="I825" s="236"/>
      <c r="J825" s="232"/>
      <c r="K825" s="232"/>
      <c r="L825" s="237"/>
      <c r="M825" s="238"/>
      <c r="N825" s="239"/>
      <c r="O825" s="239"/>
      <c r="P825" s="239"/>
      <c r="Q825" s="239"/>
      <c r="R825" s="239"/>
      <c r="S825" s="239"/>
      <c r="T825" s="240"/>
      <c r="AT825" s="241" t="s">
        <v>159</v>
      </c>
      <c r="AU825" s="241" t="s">
        <v>87</v>
      </c>
      <c r="AV825" s="14" t="s">
        <v>87</v>
      </c>
      <c r="AW825" s="14" t="s">
        <v>33</v>
      </c>
      <c r="AX825" s="14" t="s">
        <v>77</v>
      </c>
      <c r="AY825" s="241" t="s">
        <v>149</v>
      </c>
    </row>
    <row r="826" spans="1:65" s="13" customFormat="1">
      <c r="B826" s="221"/>
      <c r="C826" s="222"/>
      <c r="D826" s="217" t="s">
        <v>159</v>
      </c>
      <c r="E826" s="223" t="s">
        <v>1</v>
      </c>
      <c r="F826" s="224" t="s">
        <v>211</v>
      </c>
      <c r="G826" s="222"/>
      <c r="H826" s="223" t="s">
        <v>1</v>
      </c>
      <c r="I826" s="225"/>
      <c r="J826" s="222"/>
      <c r="K826" s="222"/>
      <c r="L826" s="226"/>
      <c r="M826" s="227"/>
      <c r="N826" s="228"/>
      <c r="O826" s="228"/>
      <c r="P826" s="228"/>
      <c r="Q826" s="228"/>
      <c r="R826" s="228"/>
      <c r="S826" s="228"/>
      <c r="T826" s="229"/>
      <c r="AT826" s="230" t="s">
        <v>159</v>
      </c>
      <c r="AU826" s="230" t="s">
        <v>87</v>
      </c>
      <c r="AV826" s="13" t="s">
        <v>85</v>
      </c>
      <c r="AW826" s="13" t="s">
        <v>33</v>
      </c>
      <c r="AX826" s="13" t="s">
        <v>77</v>
      </c>
      <c r="AY826" s="230" t="s">
        <v>149</v>
      </c>
    </row>
    <row r="827" spans="1:65" s="14" customFormat="1">
      <c r="B827" s="231"/>
      <c r="C827" s="232"/>
      <c r="D827" s="217" t="s">
        <v>159</v>
      </c>
      <c r="E827" s="233" t="s">
        <v>1</v>
      </c>
      <c r="F827" s="234" t="s">
        <v>201</v>
      </c>
      <c r="G827" s="232"/>
      <c r="H827" s="235">
        <v>20</v>
      </c>
      <c r="I827" s="236"/>
      <c r="J827" s="232"/>
      <c r="K827" s="232"/>
      <c r="L827" s="237"/>
      <c r="M827" s="238"/>
      <c r="N827" s="239"/>
      <c r="O827" s="239"/>
      <c r="P827" s="239"/>
      <c r="Q827" s="239"/>
      <c r="R827" s="239"/>
      <c r="S827" s="239"/>
      <c r="T827" s="240"/>
      <c r="AT827" s="241" t="s">
        <v>159</v>
      </c>
      <c r="AU827" s="241" t="s">
        <v>87</v>
      </c>
      <c r="AV827" s="14" t="s">
        <v>87</v>
      </c>
      <c r="AW827" s="14" t="s">
        <v>33</v>
      </c>
      <c r="AX827" s="14" t="s">
        <v>77</v>
      </c>
      <c r="AY827" s="241" t="s">
        <v>149</v>
      </c>
    </row>
    <row r="828" spans="1:65" s="15" customFormat="1">
      <c r="B828" s="242"/>
      <c r="C828" s="243"/>
      <c r="D828" s="217" t="s">
        <v>159</v>
      </c>
      <c r="E828" s="244" t="s">
        <v>1</v>
      </c>
      <c r="F828" s="245" t="s">
        <v>215</v>
      </c>
      <c r="G828" s="243"/>
      <c r="H828" s="246">
        <v>45</v>
      </c>
      <c r="I828" s="247"/>
      <c r="J828" s="243"/>
      <c r="K828" s="243"/>
      <c r="L828" s="248"/>
      <c r="M828" s="249"/>
      <c r="N828" s="250"/>
      <c r="O828" s="250"/>
      <c r="P828" s="250"/>
      <c r="Q828" s="250"/>
      <c r="R828" s="250"/>
      <c r="S828" s="250"/>
      <c r="T828" s="251"/>
      <c r="AT828" s="252" t="s">
        <v>159</v>
      </c>
      <c r="AU828" s="252" t="s">
        <v>87</v>
      </c>
      <c r="AV828" s="15" t="s">
        <v>156</v>
      </c>
      <c r="AW828" s="15" t="s">
        <v>33</v>
      </c>
      <c r="AX828" s="15" t="s">
        <v>85</v>
      </c>
      <c r="AY828" s="252" t="s">
        <v>149</v>
      </c>
    </row>
    <row r="829" spans="1:65" s="2" customFormat="1" ht="21.75" customHeight="1">
      <c r="A829" s="34"/>
      <c r="B829" s="35"/>
      <c r="C829" s="254" t="s">
        <v>709</v>
      </c>
      <c r="D829" s="254" t="s">
        <v>578</v>
      </c>
      <c r="E829" s="255" t="s">
        <v>710</v>
      </c>
      <c r="F829" s="256" t="s">
        <v>711</v>
      </c>
      <c r="G829" s="257" t="s">
        <v>258</v>
      </c>
      <c r="H829" s="258">
        <v>1</v>
      </c>
      <c r="I829" s="259">
        <v>77000</v>
      </c>
      <c r="J829" s="260">
        <f>ROUND(I829*H829,2)</f>
        <v>77000</v>
      </c>
      <c r="K829" s="256" t="s">
        <v>155</v>
      </c>
      <c r="L829" s="261"/>
      <c r="M829" s="262" t="s">
        <v>1</v>
      </c>
      <c r="N829" s="263" t="s">
        <v>42</v>
      </c>
      <c r="O829" s="71"/>
      <c r="P829" s="213">
        <f>O829*H829</f>
        <v>0</v>
      </c>
      <c r="Q829" s="213">
        <v>0.75800000000000001</v>
      </c>
      <c r="R829" s="213">
        <f>Q829*H829</f>
        <v>0.75800000000000001</v>
      </c>
      <c r="S829" s="213">
        <v>0</v>
      </c>
      <c r="T829" s="214">
        <f>S829*H829</f>
        <v>0</v>
      </c>
      <c r="U829" s="34"/>
      <c r="V829" s="34"/>
      <c r="W829" s="34"/>
      <c r="X829" s="34"/>
      <c r="Y829" s="34"/>
      <c r="Z829" s="34"/>
      <c r="AA829" s="34"/>
      <c r="AB829" s="34"/>
      <c r="AC829" s="34"/>
      <c r="AD829" s="34"/>
      <c r="AE829" s="34"/>
      <c r="AR829" s="215" t="s">
        <v>195</v>
      </c>
      <c r="AT829" s="215" t="s">
        <v>578</v>
      </c>
      <c r="AU829" s="215" t="s">
        <v>87</v>
      </c>
      <c r="AY829" s="17" t="s">
        <v>149</v>
      </c>
      <c r="BE829" s="216">
        <f>IF(N829="základní",J829,0)</f>
        <v>77000</v>
      </c>
      <c r="BF829" s="216">
        <f>IF(N829="snížená",J829,0)</f>
        <v>0</v>
      </c>
      <c r="BG829" s="216">
        <f>IF(N829="zákl. přenesená",J829,0)</f>
        <v>0</v>
      </c>
      <c r="BH829" s="216">
        <f>IF(N829="sníž. přenesená",J829,0)</f>
        <v>0</v>
      </c>
      <c r="BI829" s="216">
        <f>IF(N829="nulová",J829,0)</f>
        <v>0</v>
      </c>
      <c r="BJ829" s="17" t="s">
        <v>85</v>
      </c>
      <c r="BK829" s="216">
        <f>ROUND(I829*H829,2)</f>
        <v>77000</v>
      </c>
      <c r="BL829" s="17" t="s">
        <v>156</v>
      </c>
      <c r="BM829" s="215" t="s">
        <v>712</v>
      </c>
    </row>
    <row r="830" spans="1:65" s="2" customFormat="1">
      <c r="A830" s="34"/>
      <c r="B830" s="35"/>
      <c r="C830" s="36"/>
      <c r="D830" s="217" t="s">
        <v>158</v>
      </c>
      <c r="E830" s="36"/>
      <c r="F830" s="218" t="s">
        <v>713</v>
      </c>
      <c r="G830" s="36"/>
      <c r="H830" s="36"/>
      <c r="I830" s="116"/>
      <c r="J830" s="36"/>
      <c r="K830" s="36"/>
      <c r="L830" s="39"/>
      <c r="M830" s="219"/>
      <c r="N830" s="220"/>
      <c r="O830" s="71"/>
      <c r="P830" s="71"/>
      <c r="Q830" s="71"/>
      <c r="R830" s="71"/>
      <c r="S830" s="71"/>
      <c r="T830" s="72"/>
      <c r="U830" s="34"/>
      <c r="V830" s="34"/>
      <c r="W830" s="34"/>
      <c r="X830" s="34"/>
      <c r="Y830" s="34"/>
      <c r="Z830" s="34"/>
      <c r="AA830" s="34"/>
      <c r="AB830" s="34"/>
      <c r="AC830" s="34"/>
      <c r="AD830" s="34"/>
      <c r="AE830" s="34"/>
      <c r="AT830" s="17" t="s">
        <v>158</v>
      </c>
      <c r="AU830" s="17" t="s">
        <v>87</v>
      </c>
    </row>
    <row r="831" spans="1:65" s="13" customFormat="1">
      <c r="B831" s="221"/>
      <c r="C831" s="222"/>
      <c r="D831" s="217" t="s">
        <v>159</v>
      </c>
      <c r="E831" s="223" t="s">
        <v>1</v>
      </c>
      <c r="F831" s="224" t="s">
        <v>283</v>
      </c>
      <c r="G831" s="222"/>
      <c r="H831" s="223" t="s">
        <v>1</v>
      </c>
      <c r="I831" s="225"/>
      <c r="J831" s="222"/>
      <c r="K831" s="222"/>
      <c r="L831" s="226"/>
      <c r="M831" s="227"/>
      <c r="N831" s="228"/>
      <c r="O831" s="228"/>
      <c r="P831" s="228"/>
      <c r="Q831" s="228"/>
      <c r="R831" s="228"/>
      <c r="S831" s="228"/>
      <c r="T831" s="229"/>
      <c r="AT831" s="230" t="s">
        <v>159</v>
      </c>
      <c r="AU831" s="230" t="s">
        <v>87</v>
      </c>
      <c r="AV831" s="13" t="s">
        <v>85</v>
      </c>
      <c r="AW831" s="13" t="s">
        <v>33</v>
      </c>
      <c r="AX831" s="13" t="s">
        <v>77</v>
      </c>
      <c r="AY831" s="230" t="s">
        <v>149</v>
      </c>
    </row>
    <row r="832" spans="1:65" s="14" customFormat="1">
      <c r="B832" s="231"/>
      <c r="C832" s="232"/>
      <c r="D832" s="217" t="s">
        <v>159</v>
      </c>
      <c r="E832" s="233" t="s">
        <v>1</v>
      </c>
      <c r="F832" s="234" t="s">
        <v>85</v>
      </c>
      <c r="G832" s="232"/>
      <c r="H832" s="235">
        <v>1</v>
      </c>
      <c r="I832" s="236"/>
      <c r="J832" s="232"/>
      <c r="K832" s="232"/>
      <c r="L832" s="237"/>
      <c r="M832" s="238"/>
      <c r="N832" s="239"/>
      <c r="O832" s="239"/>
      <c r="P832" s="239"/>
      <c r="Q832" s="239"/>
      <c r="R832" s="239"/>
      <c r="S832" s="239"/>
      <c r="T832" s="240"/>
      <c r="AT832" s="241" t="s">
        <v>159</v>
      </c>
      <c r="AU832" s="241" t="s">
        <v>87</v>
      </c>
      <c r="AV832" s="14" t="s">
        <v>87</v>
      </c>
      <c r="AW832" s="14" t="s">
        <v>33</v>
      </c>
      <c r="AX832" s="14" t="s">
        <v>85</v>
      </c>
      <c r="AY832" s="241" t="s">
        <v>149</v>
      </c>
    </row>
    <row r="833" spans="1:65" s="2" customFormat="1" ht="21.75" customHeight="1">
      <c r="A833" s="34"/>
      <c r="B833" s="35"/>
      <c r="C833" s="254" t="s">
        <v>714</v>
      </c>
      <c r="D833" s="254" t="s">
        <v>578</v>
      </c>
      <c r="E833" s="255" t="s">
        <v>715</v>
      </c>
      <c r="F833" s="256" t="s">
        <v>716</v>
      </c>
      <c r="G833" s="257" t="s">
        <v>258</v>
      </c>
      <c r="H833" s="258">
        <v>1</v>
      </c>
      <c r="I833" s="259">
        <v>77000</v>
      </c>
      <c r="J833" s="260">
        <f>ROUND(I833*H833,2)</f>
        <v>77000</v>
      </c>
      <c r="K833" s="256" t="s">
        <v>155</v>
      </c>
      <c r="L833" s="261"/>
      <c r="M833" s="262" t="s">
        <v>1</v>
      </c>
      <c r="N833" s="263" t="s">
        <v>42</v>
      </c>
      <c r="O833" s="71"/>
      <c r="P833" s="213">
        <f>O833*H833</f>
        <v>0</v>
      </c>
      <c r="Q833" s="213">
        <v>0.75800000000000001</v>
      </c>
      <c r="R833" s="213">
        <f>Q833*H833</f>
        <v>0.75800000000000001</v>
      </c>
      <c r="S833" s="213">
        <v>0</v>
      </c>
      <c r="T833" s="214">
        <f>S833*H833</f>
        <v>0</v>
      </c>
      <c r="U833" s="34"/>
      <c r="V833" s="34"/>
      <c r="W833" s="34"/>
      <c r="X833" s="34"/>
      <c r="Y833" s="34"/>
      <c r="Z833" s="34"/>
      <c r="AA833" s="34"/>
      <c r="AB833" s="34"/>
      <c r="AC833" s="34"/>
      <c r="AD833" s="34"/>
      <c r="AE833" s="34"/>
      <c r="AR833" s="215" t="s">
        <v>195</v>
      </c>
      <c r="AT833" s="215" t="s">
        <v>578</v>
      </c>
      <c r="AU833" s="215" t="s">
        <v>87</v>
      </c>
      <c r="AY833" s="17" t="s">
        <v>149</v>
      </c>
      <c r="BE833" s="216">
        <f>IF(N833="základní",J833,0)</f>
        <v>77000</v>
      </c>
      <c r="BF833" s="216">
        <f>IF(N833="snížená",J833,0)</f>
        <v>0</v>
      </c>
      <c r="BG833" s="216">
        <f>IF(N833="zákl. přenesená",J833,0)</f>
        <v>0</v>
      </c>
      <c r="BH833" s="216">
        <f>IF(N833="sníž. přenesená",J833,0)</f>
        <v>0</v>
      </c>
      <c r="BI833" s="216">
        <f>IF(N833="nulová",J833,0)</f>
        <v>0</v>
      </c>
      <c r="BJ833" s="17" t="s">
        <v>85</v>
      </c>
      <c r="BK833" s="216">
        <f>ROUND(I833*H833,2)</f>
        <v>77000</v>
      </c>
      <c r="BL833" s="17" t="s">
        <v>156</v>
      </c>
      <c r="BM833" s="215" t="s">
        <v>717</v>
      </c>
    </row>
    <row r="834" spans="1:65" s="2" customFormat="1">
      <c r="A834" s="34"/>
      <c r="B834" s="35"/>
      <c r="C834" s="36"/>
      <c r="D834" s="217" t="s">
        <v>158</v>
      </c>
      <c r="E834" s="36"/>
      <c r="F834" s="218" t="s">
        <v>718</v>
      </c>
      <c r="G834" s="36"/>
      <c r="H834" s="36"/>
      <c r="I834" s="116"/>
      <c r="J834" s="36"/>
      <c r="K834" s="36"/>
      <c r="L834" s="39"/>
      <c r="M834" s="219"/>
      <c r="N834" s="220"/>
      <c r="O834" s="71"/>
      <c r="P834" s="71"/>
      <c r="Q834" s="71"/>
      <c r="R834" s="71"/>
      <c r="S834" s="71"/>
      <c r="T834" s="72"/>
      <c r="U834" s="34"/>
      <c r="V834" s="34"/>
      <c r="W834" s="34"/>
      <c r="X834" s="34"/>
      <c r="Y834" s="34"/>
      <c r="Z834" s="34"/>
      <c r="AA834" s="34"/>
      <c r="AB834" s="34"/>
      <c r="AC834" s="34"/>
      <c r="AD834" s="34"/>
      <c r="AE834" s="34"/>
      <c r="AT834" s="17" t="s">
        <v>158</v>
      </c>
      <c r="AU834" s="17" t="s">
        <v>87</v>
      </c>
    </row>
    <row r="835" spans="1:65" s="13" customFormat="1">
      <c r="B835" s="221"/>
      <c r="C835" s="222"/>
      <c r="D835" s="217" t="s">
        <v>159</v>
      </c>
      <c r="E835" s="223" t="s">
        <v>1</v>
      </c>
      <c r="F835" s="224" t="s">
        <v>283</v>
      </c>
      <c r="G835" s="222"/>
      <c r="H835" s="223" t="s">
        <v>1</v>
      </c>
      <c r="I835" s="225"/>
      <c r="J835" s="222"/>
      <c r="K835" s="222"/>
      <c r="L835" s="226"/>
      <c r="M835" s="227"/>
      <c r="N835" s="228"/>
      <c r="O835" s="228"/>
      <c r="P835" s="228"/>
      <c r="Q835" s="228"/>
      <c r="R835" s="228"/>
      <c r="S835" s="228"/>
      <c r="T835" s="229"/>
      <c r="AT835" s="230" t="s">
        <v>159</v>
      </c>
      <c r="AU835" s="230" t="s">
        <v>87</v>
      </c>
      <c r="AV835" s="13" t="s">
        <v>85</v>
      </c>
      <c r="AW835" s="13" t="s">
        <v>33</v>
      </c>
      <c r="AX835" s="13" t="s">
        <v>77</v>
      </c>
      <c r="AY835" s="230" t="s">
        <v>149</v>
      </c>
    </row>
    <row r="836" spans="1:65" s="14" customFormat="1">
      <c r="B836" s="231"/>
      <c r="C836" s="232"/>
      <c r="D836" s="217" t="s">
        <v>159</v>
      </c>
      <c r="E836" s="233" t="s">
        <v>1</v>
      </c>
      <c r="F836" s="234" t="s">
        <v>85</v>
      </c>
      <c r="G836" s="232"/>
      <c r="H836" s="235">
        <v>1</v>
      </c>
      <c r="I836" s="236"/>
      <c r="J836" s="232"/>
      <c r="K836" s="232"/>
      <c r="L836" s="237"/>
      <c r="M836" s="238"/>
      <c r="N836" s="239"/>
      <c r="O836" s="239"/>
      <c r="P836" s="239"/>
      <c r="Q836" s="239"/>
      <c r="R836" s="239"/>
      <c r="S836" s="239"/>
      <c r="T836" s="240"/>
      <c r="AT836" s="241" t="s">
        <v>159</v>
      </c>
      <c r="AU836" s="241" t="s">
        <v>87</v>
      </c>
      <c r="AV836" s="14" t="s">
        <v>87</v>
      </c>
      <c r="AW836" s="14" t="s">
        <v>33</v>
      </c>
      <c r="AX836" s="14" t="s">
        <v>85</v>
      </c>
      <c r="AY836" s="241" t="s">
        <v>149</v>
      </c>
    </row>
    <row r="837" spans="1:65" s="2" customFormat="1" ht="21.75" customHeight="1">
      <c r="A837" s="34"/>
      <c r="B837" s="35"/>
      <c r="C837" s="254" t="s">
        <v>719</v>
      </c>
      <c r="D837" s="254" t="s">
        <v>578</v>
      </c>
      <c r="E837" s="255" t="s">
        <v>720</v>
      </c>
      <c r="F837" s="256" t="s">
        <v>721</v>
      </c>
      <c r="G837" s="257" t="s">
        <v>258</v>
      </c>
      <c r="H837" s="258">
        <v>1</v>
      </c>
      <c r="I837" s="259">
        <v>27900</v>
      </c>
      <c r="J837" s="260">
        <f>ROUND(I837*H837,2)</f>
        <v>27900</v>
      </c>
      <c r="K837" s="256" t="s">
        <v>155</v>
      </c>
      <c r="L837" s="261"/>
      <c r="M837" s="262" t="s">
        <v>1</v>
      </c>
      <c r="N837" s="263" t="s">
        <v>42</v>
      </c>
      <c r="O837" s="71"/>
      <c r="P837" s="213">
        <f>O837*H837</f>
        <v>0</v>
      </c>
      <c r="Q837" s="213">
        <v>0.76900000000000002</v>
      </c>
      <c r="R837" s="213">
        <f>Q837*H837</f>
        <v>0.76900000000000002</v>
      </c>
      <c r="S837" s="213">
        <v>0</v>
      </c>
      <c r="T837" s="214">
        <f>S837*H837</f>
        <v>0</v>
      </c>
      <c r="U837" s="34"/>
      <c r="V837" s="34"/>
      <c r="W837" s="34"/>
      <c r="X837" s="34"/>
      <c r="Y837" s="34"/>
      <c r="Z837" s="34"/>
      <c r="AA837" s="34"/>
      <c r="AB837" s="34"/>
      <c r="AC837" s="34"/>
      <c r="AD837" s="34"/>
      <c r="AE837" s="34"/>
      <c r="AR837" s="215" t="s">
        <v>195</v>
      </c>
      <c r="AT837" s="215" t="s">
        <v>578</v>
      </c>
      <c r="AU837" s="215" t="s">
        <v>87</v>
      </c>
      <c r="AY837" s="17" t="s">
        <v>149</v>
      </c>
      <c r="BE837" s="216">
        <f>IF(N837="základní",J837,0)</f>
        <v>27900</v>
      </c>
      <c r="BF837" s="216">
        <f>IF(N837="snížená",J837,0)</f>
        <v>0</v>
      </c>
      <c r="BG837" s="216">
        <f>IF(N837="zákl. přenesená",J837,0)</f>
        <v>0</v>
      </c>
      <c r="BH837" s="216">
        <f>IF(N837="sníž. přenesená",J837,0)</f>
        <v>0</v>
      </c>
      <c r="BI837" s="216">
        <f>IF(N837="nulová",J837,0)</f>
        <v>0</v>
      </c>
      <c r="BJ837" s="17" t="s">
        <v>85</v>
      </c>
      <c r="BK837" s="216">
        <f>ROUND(I837*H837,2)</f>
        <v>27900</v>
      </c>
      <c r="BL837" s="17" t="s">
        <v>156</v>
      </c>
      <c r="BM837" s="215" t="s">
        <v>722</v>
      </c>
    </row>
    <row r="838" spans="1:65" s="2" customFormat="1" ht="19.5">
      <c r="A838" s="34"/>
      <c r="B838" s="35"/>
      <c r="C838" s="36"/>
      <c r="D838" s="217" t="s">
        <v>158</v>
      </c>
      <c r="E838" s="36"/>
      <c r="F838" s="218" t="s">
        <v>723</v>
      </c>
      <c r="G838" s="36"/>
      <c r="H838" s="36"/>
      <c r="I838" s="116"/>
      <c r="J838" s="36"/>
      <c r="K838" s="36"/>
      <c r="L838" s="39"/>
      <c r="M838" s="219"/>
      <c r="N838" s="220"/>
      <c r="O838" s="71"/>
      <c r="P838" s="71"/>
      <c r="Q838" s="71"/>
      <c r="R838" s="71"/>
      <c r="S838" s="71"/>
      <c r="T838" s="72"/>
      <c r="U838" s="34"/>
      <c r="V838" s="34"/>
      <c r="W838" s="34"/>
      <c r="X838" s="34"/>
      <c r="Y838" s="34"/>
      <c r="Z838" s="34"/>
      <c r="AA838" s="34"/>
      <c r="AB838" s="34"/>
      <c r="AC838" s="34"/>
      <c r="AD838" s="34"/>
      <c r="AE838" s="34"/>
      <c r="AT838" s="17" t="s">
        <v>158</v>
      </c>
      <c r="AU838" s="17" t="s">
        <v>87</v>
      </c>
    </row>
    <row r="839" spans="1:65" s="13" customFormat="1">
      <c r="B839" s="221"/>
      <c r="C839" s="222"/>
      <c r="D839" s="217" t="s">
        <v>159</v>
      </c>
      <c r="E839" s="223" t="s">
        <v>1</v>
      </c>
      <c r="F839" s="224" t="s">
        <v>283</v>
      </c>
      <c r="G839" s="222"/>
      <c r="H839" s="223" t="s">
        <v>1</v>
      </c>
      <c r="I839" s="225"/>
      <c r="J839" s="222"/>
      <c r="K839" s="222"/>
      <c r="L839" s="226"/>
      <c r="M839" s="227"/>
      <c r="N839" s="228"/>
      <c r="O839" s="228"/>
      <c r="P839" s="228"/>
      <c r="Q839" s="228"/>
      <c r="R839" s="228"/>
      <c r="S839" s="228"/>
      <c r="T839" s="229"/>
      <c r="AT839" s="230" t="s">
        <v>159</v>
      </c>
      <c r="AU839" s="230" t="s">
        <v>87</v>
      </c>
      <c r="AV839" s="13" t="s">
        <v>85</v>
      </c>
      <c r="AW839" s="13" t="s">
        <v>33</v>
      </c>
      <c r="AX839" s="13" t="s">
        <v>77</v>
      </c>
      <c r="AY839" s="230" t="s">
        <v>149</v>
      </c>
    </row>
    <row r="840" spans="1:65" s="14" customFormat="1">
      <c r="B840" s="231"/>
      <c r="C840" s="232"/>
      <c r="D840" s="217" t="s">
        <v>159</v>
      </c>
      <c r="E840" s="233" t="s">
        <v>1</v>
      </c>
      <c r="F840" s="234" t="s">
        <v>85</v>
      </c>
      <c r="G840" s="232"/>
      <c r="H840" s="235">
        <v>1</v>
      </c>
      <c r="I840" s="236"/>
      <c r="J840" s="232"/>
      <c r="K840" s="232"/>
      <c r="L840" s="237"/>
      <c r="M840" s="238"/>
      <c r="N840" s="239"/>
      <c r="O840" s="239"/>
      <c r="P840" s="239"/>
      <c r="Q840" s="239"/>
      <c r="R840" s="239"/>
      <c r="S840" s="239"/>
      <c r="T840" s="240"/>
      <c r="AT840" s="241" t="s">
        <v>159</v>
      </c>
      <c r="AU840" s="241" t="s">
        <v>87</v>
      </c>
      <c r="AV840" s="14" t="s">
        <v>87</v>
      </c>
      <c r="AW840" s="14" t="s">
        <v>33</v>
      </c>
      <c r="AX840" s="14" t="s">
        <v>85</v>
      </c>
      <c r="AY840" s="241" t="s">
        <v>149</v>
      </c>
    </row>
    <row r="841" spans="1:65" s="2" customFormat="1" ht="21.75" customHeight="1">
      <c r="A841" s="34"/>
      <c r="B841" s="35"/>
      <c r="C841" s="254" t="s">
        <v>724</v>
      </c>
      <c r="D841" s="254" t="s">
        <v>578</v>
      </c>
      <c r="E841" s="255" t="s">
        <v>725</v>
      </c>
      <c r="F841" s="256" t="s">
        <v>726</v>
      </c>
      <c r="G841" s="257" t="s">
        <v>258</v>
      </c>
      <c r="H841" s="258">
        <v>1</v>
      </c>
      <c r="I841" s="259">
        <v>27900</v>
      </c>
      <c r="J841" s="260">
        <f>ROUND(I841*H841,2)</f>
        <v>27900</v>
      </c>
      <c r="K841" s="256" t="s">
        <v>155</v>
      </c>
      <c r="L841" s="261"/>
      <c r="M841" s="262" t="s">
        <v>1</v>
      </c>
      <c r="N841" s="263" t="s">
        <v>42</v>
      </c>
      <c r="O841" s="71"/>
      <c r="P841" s="213">
        <f>O841*H841</f>
        <v>0</v>
      </c>
      <c r="Q841" s="213">
        <v>0.76900000000000002</v>
      </c>
      <c r="R841" s="213">
        <f>Q841*H841</f>
        <v>0.76900000000000002</v>
      </c>
      <c r="S841" s="213">
        <v>0</v>
      </c>
      <c r="T841" s="214">
        <f>S841*H841</f>
        <v>0</v>
      </c>
      <c r="U841" s="34"/>
      <c r="V841" s="34"/>
      <c r="W841" s="34"/>
      <c r="X841" s="34"/>
      <c r="Y841" s="34"/>
      <c r="Z841" s="34"/>
      <c r="AA841" s="34"/>
      <c r="AB841" s="34"/>
      <c r="AC841" s="34"/>
      <c r="AD841" s="34"/>
      <c r="AE841" s="34"/>
      <c r="AR841" s="215" t="s">
        <v>195</v>
      </c>
      <c r="AT841" s="215" t="s">
        <v>578</v>
      </c>
      <c r="AU841" s="215" t="s">
        <v>87</v>
      </c>
      <c r="AY841" s="17" t="s">
        <v>149</v>
      </c>
      <c r="BE841" s="216">
        <f>IF(N841="základní",J841,0)</f>
        <v>27900</v>
      </c>
      <c r="BF841" s="216">
        <f>IF(N841="snížená",J841,0)</f>
        <v>0</v>
      </c>
      <c r="BG841" s="216">
        <f>IF(N841="zákl. přenesená",J841,0)</f>
        <v>0</v>
      </c>
      <c r="BH841" s="216">
        <f>IF(N841="sníž. přenesená",J841,0)</f>
        <v>0</v>
      </c>
      <c r="BI841" s="216">
        <f>IF(N841="nulová",J841,0)</f>
        <v>0</v>
      </c>
      <c r="BJ841" s="17" t="s">
        <v>85</v>
      </c>
      <c r="BK841" s="216">
        <f>ROUND(I841*H841,2)</f>
        <v>27900</v>
      </c>
      <c r="BL841" s="17" t="s">
        <v>156</v>
      </c>
      <c r="BM841" s="215" t="s">
        <v>727</v>
      </c>
    </row>
    <row r="842" spans="1:65" s="2" customFormat="1" ht="19.5">
      <c r="A842" s="34"/>
      <c r="B842" s="35"/>
      <c r="C842" s="36"/>
      <c r="D842" s="217" t="s">
        <v>158</v>
      </c>
      <c r="E842" s="36"/>
      <c r="F842" s="218" t="s">
        <v>728</v>
      </c>
      <c r="G842" s="36"/>
      <c r="H842" s="36"/>
      <c r="I842" s="116"/>
      <c r="J842" s="36"/>
      <c r="K842" s="36"/>
      <c r="L842" s="39"/>
      <c r="M842" s="219"/>
      <c r="N842" s="220"/>
      <c r="O842" s="71"/>
      <c r="P842" s="71"/>
      <c r="Q842" s="71"/>
      <c r="R842" s="71"/>
      <c r="S842" s="71"/>
      <c r="T842" s="72"/>
      <c r="U842" s="34"/>
      <c r="V842" s="34"/>
      <c r="W842" s="34"/>
      <c r="X842" s="34"/>
      <c r="Y842" s="34"/>
      <c r="Z842" s="34"/>
      <c r="AA842" s="34"/>
      <c r="AB842" s="34"/>
      <c r="AC842" s="34"/>
      <c r="AD842" s="34"/>
      <c r="AE842" s="34"/>
      <c r="AT842" s="17" t="s">
        <v>158</v>
      </c>
      <c r="AU842" s="17" t="s">
        <v>87</v>
      </c>
    </row>
    <row r="843" spans="1:65" s="13" customFormat="1">
      <c r="B843" s="221"/>
      <c r="C843" s="222"/>
      <c r="D843" s="217" t="s">
        <v>159</v>
      </c>
      <c r="E843" s="223" t="s">
        <v>1</v>
      </c>
      <c r="F843" s="224" t="s">
        <v>283</v>
      </c>
      <c r="G843" s="222"/>
      <c r="H843" s="223" t="s">
        <v>1</v>
      </c>
      <c r="I843" s="225"/>
      <c r="J843" s="222"/>
      <c r="K843" s="222"/>
      <c r="L843" s="226"/>
      <c r="M843" s="227"/>
      <c r="N843" s="228"/>
      <c r="O843" s="228"/>
      <c r="P843" s="228"/>
      <c r="Q843" s="228"/>
      <c r="R843" s="228"/>
      <c r="S843" s="228"/>
      <c r="T843" s="229"/>
      <c r="AT843" s="230" t="s">
        <v>159</v>
      </c>
      <c r="AU843" s="230" t="s">
        <v>87</v>
      </c>
      <c r="AV843" s="13" t="s">
        <v>85</v>
      </c>
      <c r="AW843" s="13" t="s">
        <v>33</v>
      </c>
      <c r="AX843" s="13" t="s">
        <v>77</v>
      </c>
      <c r="AY843" s="230" t="s">
        <v>149</v>
      </c>
    </row>
    <row r="844" spans="1:65" s="14" customFormat="1">
      <c r="B844" s="231"/>
      <c r="C844" s="232"/>
      <c r="D844" s="217" t="s">
        <v>159</v>
      </c>
      <c r="E844" s="233" t="s">
        <v>1</v>
      </c>
      <c r="F844" s="234" t="s">
        <v>85</v>
      </c>
      <c r="G844" s="232"/>
      <c r="H844" s="235">
        <v>1</v>
      </c>
      <c r="I844" s="236"/>
      <c r="J844" s="232"/>
      <c r="K844" s="232"/>
      <c r="L844" s="237"/>
      <c r="M844" s="238"/>
      <c r="N844" s="239"/>
      <c r="O844" s="239"/>
      <c r="P844" s="239"/>
      <c r="Q844" s="239"/>
      <c r="R844" s="239"/>
      <c r="S844" s="239"/>
      <c r="T844" s="240"/>
      <c r="AT844" s="241" t="s">
        <v>159</v>
      </c>
      <c r="AU844" s="241" t="s">
        <v>87</v>
      </c>
      <c r="AV844" s="14" t="s">
        <v>87</v>
      </c>
      <c r="AW844" s="14" t="s">
        <v>33</v>
      </c>
      <c r="AX844" s="14" t="s">
        <v>85</v>
      </c>
      <c r="AY844" s="241" t="s">
        <v>149</v>
      </c>
    </row>
    <row r="845" spans="1:65" s="12" customFormat="1" ht="25.9" customHeight="1">
      <c r="B845" s="188"/>
      <c r="C845" s="189"/>
      <c r="D845" s="190" t="s">
        <v>76</v>
      </c>
      <c r="E845" s="191" t="s">
        <v>729</v>
      </c>
      <c r="F845" s="191" t="s">
        <v>730</v>
      </c>
      <c r="G845" s="189"/>
      <c r="H845" s="189"/>
      <c r="I845" s="192"/>
      <c r="J845" s="193">
        <f>BK845</f>
        <v>0</v>
      </c>
      <c r="K845" s="189"/>
      <c r="L845" s="194"/>
      <c r="M845" s="195"/>
      <c r="N845" s="196"/>
      <c r="O845" s="196"/>
      <c r="P845" s="197">
        <f>SUM(P846:P979)</f>
        <v>0</v>
      </c>
      <c r="Q845" s="196"/>
      <c r="R845" s="197">
        <f>SUM(R846:R979)</f>
        <v>0</v>
      </c>
      <c r="S845" s="196"/>
      <c r="T845" s="198">
        <f>SUM(T846:T979)</f>
        <v>0</v>
      </c>
      <c r="AR845" s="199" t="s">
        <v>156</v>
      </c>
      <c r="AT845" s="200" t="s">
        <v>76</v>
      </c>
      <c r="AU845" s="200" t="s">
        <v>77</v>
      </c>
      <c r="AY845" s="199" t="s">
        <v>149</v>
      </c>
      <c r="BK845" s="201">
        <f>SUM(BK846:BK979)</f>
        <v>0</v>
      </c>
    </row>
    <row r="846" spans="1:65" s="2" customFormat="1" ht="33" customHeight="1">
      <c r="A846" s="34"/>
      <c r="B846" s="35"/>
      <c r="C846" s="204" t="s">
        <v>731</v>
      </c>
      <c r="D846" s="204" t="s">
        <v>151</v>
      </c>
      <c r="E846" s="205" t="s">
        <v>732</v>
      </c>
      <c r="F846" s="206" t="s">
        <v>733</v>
      </c>
      <c r="G846" s="207" t="s">
        <v>258</v>
      </c>
      <c r="H846" s="208">
        <v>1</v>
      </c>
      <c r="I846" s="209"/>
      <c r="J846" s="210">
        <f>ROUND(I846*H846,2)</f>
        <v>0</v>
      </c>
      <c r="K846" s="206" t="s">
        <v>155</v>
      </c>
      <c r="L846" s="39"/>
      <c r="M846" s="211" t="s">
        <v>1</v>
      </c>
      <c r="N846" s="212" t="s">
        <v>42</v>
      </c>
      <c r="O846" s="71"/>
      <c r="P846" s="213">
        <f>O846*H846</f>
        <v>0</v>
      </c>
      <c r="Q846" s="213">
        <v>0</v>
      </c>
      <c r="R846" s="213">
        <f>Q846*H846</f>
        <v>0</v>
      </c>
      <c r="S846" s="213">
        <v>0</v>
      </c>
      <c r="T846" s="214">
        <f>S846*H846</f>
        <v>0</v>
      </c>
      <c r="U846" s="34"/>
      <c r="V846" s="34"/>
      <c r="W846" s="34"/>
      <c r="X846" s="34"/>
      <c r="Y846" s="34"/>
      <c r="Z846" s="34"/>
      <c r="AA846" s="34"/>
      <c r="AB846" s="34"/>
      <c r="AC846" s="34"/>
      <c r="AD846" s="34"/>
      <c r="AE846" s="34"/>
      <c r="AR846" s="215" t="s">
        <v>620</v>
      </c>
      <c r="AT846" s="215" t="s">
        <v>151</v>
      </c>
      <c r="AU846" s="215" t="s">
        <v>85</v>
      </c>
      <c r="AY846" s="17" t="s">
        <v>149</v>
      </c>
      <c r="BE846" s="216">
        <f>IF(N846="základní",J846,0)</f>
        <v>0</v>
      </c>
      <c r="BF846" s="216">
        <f>IF(N846="snížená",J846,0)</f>
        <v>0</v>
      </c>
      <c r="BG846" s="216">
        <f>IF(N846="zákl. přenesená",J846,0)</f>
        <v>0</v>
      </c>
      <c r="BH846" s="216">
        <f>IF(N846="sníž. přenesená",J846,0)</f>
        <v>0</v>
      </c>
      <c r="BI846" s="216">
        <f>IF(N846="nulová",J846,0)</f>
        <v>0</v>
      </c>
      <c r="BJ846" s="17" t="s">
        <v>85</v>
      </c>
      <c r="BK846" s="216">
        <f>ROUND(I846*H846,2)</f>
        <v>0</v>
      </c>
      <c r="BL846" s="17" t="s">
        <v>620</v>
      </c>
      <c r="BM846" s="215" t="s">
        <v>734</v>
      </c>
    </row>
    <row r="847" spans="1:65" s="2" customFormat="1" ht="87.75">
      <c r="A847" s="34"/>
      <c r="B847" s="35"/>
      <c r="C847" s="36"/>
      <c r="D847" s="217" t="s">
        <v>158</v>
      </c>
      <c r="E847" s="36"/>
      <c r="F847" s="218" t="s">
        <v>735</v>
      </c>
      <c r="G847" s="36"/>
      <c r="H847" s="36"/>
      <c r="I847" s="116"/>
      <c r="J847" s="36"/>
      <c r="K847" s="36"/>
      <c r="L847" s="39"/>
      <c r="M847" s="219"/>
      <c r="N847" s="220"/>
      <c r="O847" s="71"/>
      <c r="P847" s="71"/>
      <c r="Q847" s="71"/>
      <c r="R847" s="71"/>
      <c r="S847" s="71"/>
      <c r="T847" s="72"/>
      <c r="U847" s="34"/>
      <c r="V847" s="34"/>
      <c r="W847" s="34"/>
      <c r="X847" s="34"/>
      <c r="Y847" s="34"/>
      <c r="Z847" s="34"/>
      <c r="AA847" s="34"/>
      <c r="AB847" s="34"/>
      <c r="AC847" s="34"/>
      <c r="AD847" s="34"/>
      <c r="AE847" s="34"/>
      <c r="AT847" s="17" t="s">
        <v>158</v>
      </c>
      <c r="AU847" s="17" t="s">
        <v>85</v>
      </c>
    </row>
    <row r="848" spans="1:65" s="13" customFormat="1">
      <c r="B848" s="221"/>
      <c r="C848" s="222"/>
      <c r="D848" s="217" t="s">
        <v>159</v>
      </c>
      <c r="E848" s="223" t="s">
        <v>1</v>
      </c>
      <c r="F848" s="224" t="s">
        <v>160</v>
      </c>
      <c r="G848" s="222"/>
      <c r="H848" s="223" t="s">
        <v>1</v>
      </c>
      <c r="I848" s="225"/>
      <c r="J848" s="222"/>
      <c r="K848" s="222"/>
      <c r="L848" s="226"/>
      <c r="M848" s="227"/>
      <c r="N848" s="228"/>
      <c r="O848" s="228"/>
      <c r="P848" s="228"/>
      <c r="Q848" s="228"/>
      <c r="R848" s="228"/>
      <c r="S848" s="228"/>
      <c r="T848" s="229"/>
      <c r="AT848" s="230" t="s">
        <v>159</v>
      </c>
      <c r="AU848" s="230" t="s">
        <v>85</v>
      </c>
      <c r="AV848" s="13" t="s">
        <v>85</v>
      </c>
      <c r="AW848" s="13" t="s">
        <v>33</v>
      </c>
      <c r="AX848" s="13" t="s">
        <v>77</v>
      </c>
      <c r="AY848" s="230" t="s">
        <v>149</v>
      </c>
    </row>
    <row r="849" spans="1:65" s="14" customFormat="1">
      <c r="B849" s="231"/>
      <c r="C849" s="232"/>
      <c r="D849" s="217" t="s">
        <v>159</v>
      </c>
      <c r="E849" s="233" t="s">
        <v>1</v>
      </c>
      <c r="F849" s="234" t="s">
        <v>85</v>
      </c>
      <c r="G849" s="232"/>
      <c r="H849" s="235">
        <v>1</v>
      </c>
      <c r="I849" s="236"/>
      <c r="J849" s="232"/>
      <c r="K849" s="232"/>
      <c r="L849" s="237"/>
      <c r="M849" s="238"/>
      <c r="N849" s="239"/>
      <c r="O849" s="239"/>
      <c r="P849" s="239"/>
      <c r="Q849" s="239"/>
      <c r="R849" s="239"/>
      <c r="S849" s="239"/>
      <c r="T849" s="240"/>
      <c r="AT849" s="241" t="s">
        <v>159</v>
      </c>
      <c r="AU849" s="241" t="s">
        <v>85</v>
      </c>
      <c r="AV849" s="14" t="s">
        <v>87</v>
      </c>
      <c r="AW849" s="14" t="s">
        <v>33</v>
      </c>
      <c r="AX849" s="14" t="s">
        <v>85</v>
      </c>
      <c r="AY849" s="241" t="s">
        <v>149</v>
      </c>
    </row>
    <row r="850" spans="1:65" s="2" customFormat="1" ht="21.75" customHeight="1">
      <c r="A850" s="34"/>
      <c r="B850" s="35"/>
      <c r="C850" s="204" t="s">
        <v>736</v>
      </c>
      <c r="D850" s="204" t="s">
        <v>151</v>
      </c>
      <c r="E850" s="205" t="s">
        <v>737</v>
      </c>
      <c r="F850" s="206" t="s">
        <v>738</v>
      </c>
      <c r="G850" s="207" t="s">
        <v>258</v>
      </c>
      <c r="H850" s="208">
        <v>4</v>
      </c>
      <c r="I850" s="209"/>
      <c r="J850" s="210">
        <f>ROUND(I850*H850,2)</f>
        <v>0</v>
      </c>
      <c r="K850" s="206" t="s">
        <v>155</v>
      </c>
      <c r="L850" s="39"/>
      <c r="M850" s="211" t="s">
        <v>1</v>
      </c>
      <c r="N850" s="212" t="s">
        <v>42</v>
      </c>
      <c r="O850" s="71"/>
      <c r="P850" s="213">
        <f>O850*H850</f>
        <v>0</v>
      </c>
      <c r="Q850" s="213">
        <v>0</v>
      </c>
      <c r="R850" s="213">
        <f>Q850*H850</f>
        <v>0</v>
      </c>
      <c r="S850" s="213">
        <v>0</v>
      </c>
      <c r="T850" s="214">
        <f>S850*H850</f>
        <v>0</v>
      </c>
      <c r="U850" s="34"/>
      <c r="V850" s="34"/>
      <c r="W850" s="34"/>
      <c r="X850" s="34"/>
      <c r="Y850" s="34"/>
      <c r="Z850" s="34"/>
      <c r="AA850" s="34"/>
      <c r="AB850" s="34"/>
      <c r="AC850" s="34"/>
      <c r="AD850" s="34"/>
      <c r="AE850" s="34"/>
      <c r="AR850" s="215" t="s">
        <v>620</v>
      </c>
      <c r="AT850" s="215" t="s">
        <v>151</v>
      </c>
      <c r="AU850" s="215" t="s">
        <v>85</v>
      </c>
      <c r="AY850" s="17" t="s">
        <v>149</v>
      </c>
      <c r="BE850" s="216">
        <f>IF(N850="základní",J850,0)</f>
        <v>0</v>
      </c>
      <c r="BF850" s="216">
        <f>IF(N850="snížená",J850,0)</f>
        <v>0</v>
      </c>
      <c r="BG850" s="216">
        <f>IF(N850="zákl. přenesená",J850,0)</f>
        <v>0</v>
      </c>
      <c r="BH850" s="216">
        <f>IF(N850="sníž. přenesená",J850,0)</f>
        <v>0</v>
      </c>
      <c r="BI850" s="216">
        <f>IF(N850="nulová",J850,0)</f>
        <v>0</v>
      </c>
      <c r="BJ850" s="17" t="s">
        <v>85</v>
      </c>
      <c r="BK850" s="216">
        <f>ROUND(I850*H850,2)</f>
        <v>0</v>
      </c>
      <c r="BL850" s="17" t="s">
        <v>620</v>
      </c>
      <c r="BM850" s="215" t="s">
        <v>739</v>
      </c>
    </row>
    <row r="851" spans="1:65" s="2" customFormat="1" ht="19.5">
      <c r="A851" s="34"/>
      <c r="B851" s="35"/>
      <c r="C851" s="36"/>
      <c r="D851" s="217" t="s">
        <v>158</v>
      </c>
      <c r="E851" s="36"/>
      <c r="F851" s="218" t="s">
        <v>738</v>
      </c>
      <c r="G851" s="36"/>
      <c r="H851" s="36"/>
      <c r="I851" s="116"/>
      <c r="J851" s="36"/>
      <c r="K851" s="36"/>
      <c r="L851" s="39"/>
      <c r="M851" s="219"/>
      <c r="N851" s="220"/>
      <c r="O851" s="71"/>
      <c r="P851" s="71"/>
      <c r="Q851" s="71"/>
      <c r="R851" s="71"/>
      <c r="S851" s="71"/>
      <c r="T851" s="72"/>
      <c r="U851" s="34"/>
      <c r="V851" s="34"/>
      <c r="W851" s="34"/>
      <c r="X851" s="34"/>
      <c r="Y851" s="34"/>
      <c r="Z851" s="34"/>
      <c r="AA851" s="34"/>
      <c r="AB851" s="34"/>
      <c r="AC851" s="34"/>
      <c r="AD851" s="34"/>
      <c r="AE851" s="34"/>
      <c r="AT851" s="17" t="s">
        <v>158</v>
      </c>
      <c r="AU851" s="17" t="s">
        <v>85</v>
      </c>
    </row>
    <row r="852" spans="1:65" s="13" customFormat="1">
      <c r="B852" s="221"/>
      <c r="C852" s="222"/>
      <c r="D852" s="217" t="s">
        <v>159</v>
      </c>
      <c r="E852" s="223" t="s">
        <v>1</v>
      </c>
      <c r="F852" s="224" t="s">
        <v>283</v>
      </c>
      <c r="G852" s="222"/>
      <c r="H852" s="223" t="s">
        <v>1</v>
      </c>
      <c r="I852" s="225"/>
      <c r="J852" s="222"/>
      <c r="K852" s="222"/>
      <c r="L852" s="226"/>
      <c r="M852" s="227"/>
      <c r="N852" s="228"/>
      <c r="O852" s="228"/>
      <c r="P852" s="228"/>
      <c r="Q852" s="228"/>
      <c r="R852" s="228"/>
      <c r="S852" s="228"/>
      <c r="T852" s="229"/>
      <c r="AT852" s="230" t="s">
        <v>159</v>
      </c>
      <c r="AU852" s="230" t="s">
        <v>85</v>
      </c>
      <c r="AV852" s="13" t="s">
        <v>85</v>
      </c>
      <c r="AW852" s="13" t="s">
        <v>33</v>
      </c>
      <c r="AX852" s="13" t="s">
        <v>77</v>
      </c>
      <c r="AY852" s="230" t="s">
        <v>149</v>
      </c>
    </row>
    <row r="853" spans="1:65" s="14" customFormat="1">
      <c r="B853" s="231"/>
      <c r="C853" s="232"/>
      <c r="D853" s="217" t="s">
        <v>159</v>
      </c>
      <c r="E853" s="233" t="s">
        <v>1</v>
      </c>
      <c r="F853" s="234" t="s">
        <v>156</v>
      </c>
      <c r="G853" s="232"/>
      <c r="H853" s="235">
        <v>4</v>
      </c>
      <c r="I853" s="236"/>
      <c r="J853" s="232"/>
      <c r="K853" s="232"/>
      <c r="L853" s="237"/>
      <c r="M853" s="238"/>
      <c r="N853" s="239"/>
      <c r="O853" s="239"/>
      <c r="P853" s="239"/>
      <c r="Q853" s="239"/>
      <c r="R853" s="239"/>
      <c r="S853" s="239"/>
      <c r="T853" s="240"/>
      <c r="AT853" s="241" t="s">
        <v>159</v>
      </c>
      <c r="AU853" s="241" t="s">
        <v>85</v>
      </c>
      <c r="AV853" s="14" t="s">
        <v>87</v>
      </c>
      <c r="AW853" s="14" t="s">
        <v>33</v>
      </c>
      <c r="AX853" s="14" t="s">
        <v>85</v>
      </c>
      <c r="AY853" s="241" t="s">
        <v>149</v>
      </c>
    </row>
    <row r="854" spans="1:65" s="2" customFormat="1" ht="33" customHeight="1">
      <c r="A854" s="34"/>
      <c r="B854" s="35"/>
      <c r="C854" s="204" t="s">
        <v>740</v>
      </c>
      <c r="D854" s="204" t="s">
        <v>151</v>
      </c>
      <c r="E854" s="205" t="s">
        <v>741</v>
      </c>
      <c r="F854" s="206" t="s">
        <v>742</v>
      </c>
      <c r="G854" s="207" t="s">
        <v>258</v>
      </c>
      <c r="H854" s="208">
        <v>1</v>
      </c>
      <c r="I854" s="209"/>
      <c r="J854" s="210">
        <f>ROUND(I854*H854,2)</f>
        <v>0</v>
      </c>
      <c r="K854" s="206" t="s">
        <v>155</v>
      </c>
      <c r="L854" s="39"/>
      <c r="M854" s="211" t="s">
        <v>1</v>
      </c>
      <c r="N854" s="212" t="s">
        <v>42</v>
      </c>
      <c r="O854" s="71"/>
      <c r="P854" s="213">
        <f>O854*H854</f>
        <v>0</v>
      </c>
      <c r="Q854" s="213">
        <v>0</v>
      </c>
      <c r="R854" s="213">
        <f>Q854*H854</f>
        <v>0</v>
      </c>
      <c r="S854" s="213">
        <v>0</v>
      </c>
      <c r="T854" s="214">
        <f>S854*H854</f>
        <v>0</v>
      </c>
      <c r="U854" s="34"/>
      <c r="V854" s="34"/>
      <c r="W854" s="34"/>
      <c r="X854" s="34"/>
      <c r="Y854" s="34"/>
      <c r="Z854" s="34"/>
      <c r="AA854" s="34"/>
      <c r="AB854" s="34"/>
      <c r="AC854" s="34"/>
      <c r="AD854" s="34"/>
      <c r="AE854" s="34"/>
      <c r="AR854" s="215" t="s">
        <v>620</v>
      </c>
      <c r="AT854" s="215" t="s">
        <v>151</v>
      </c>
      <c r="AU854" s="215" t="s">
        <v>85</v>
      </c>
      <c r="AY854" s="17" t="s">
        <v>149</v>
      </c>
      <c r="BE854" s="216">
        <f>IF(N854="základní",J854,0)</f>
        <v>0</v>
      </c>
      <c r="BF854" s="216">
        <f>IF(N854="snížená",J854,0)</f>
        <v>0</v>
      </c>
      <c r="BG854" s="216">
        <f>IF(N854="zákl. přenesená",J854,0)</f>
        <v>0</v>
      </c>
      <c r="BH854" s="216">
        <f>IF(N854="sníž. přenesená",J854,0)</f>
        <v>0</v>
      </c>
      <c r="BI854" s="216">
        <f>IF(N854="nulová",J854,0)</f>
        <v>0</v>
      </c>
      <c r="BJ854" s="17" t="s">
        <v>85</v>
      </c>
      <c r="BK854" s="216">
        <f>ROUND(I854*H854,2)</f>
        <v>0</v>
      </c>
      <c r="BL854" s="17" t="s">
        <v>620</v>
      </c>
      <c r="BM854" s="215" t="s">
        <v>743</v>
      </c>
    </row>
    <row r="855" spans="1:65" s="2" customFormat="1" ht="39">
      <c r="A855" s="34"/>
      <c r="B855" s="35"/>
      <c r="C855" s="36"/>
      <c r="D855" s="217" t="s">
        <v>158</v>
      </c>
      <c r="E855" s="36"/>
      <c r="F855" s="218" t="s">
        <v>744</v>
      </c>
      <c r="G855" s="36"/>
      <c r="H855" s="36"/>
      <c r="I855" s="116"/>
      <c r="J855" s="36"/>
      <c r="K855" s="36"/>
      <c r="L855" s="39"/>
      <c r="M855" s="219"/>
      <c r="N855" s="220"/>
      <c r="O855" s="71"/>
      <c r="P855" s="71"/>
      <c r="Q855" s="71"/>
      <c r="R855" s="71"/>
      <c r="S855" s="71"/>
      <c r="T855" s="72"/>
      <c r="U855" s="34"/>
      <c r="V855" s="34"/>
      <c r="W855" s="34"/>
      <c r="X855" s="34"/>
      <c r="Y855" s="34"/>
      <c r="Z855" s="34"/>
      <c r="AA855" s="34"/>
      <c r="AB855" s="34"/>
      <c r="AC855" s="34"/>
      <c r="AD855" s="34"/>
      <c r="AE855" s="34"/>
      <c r="AT855" s="17" t="s">
        <v>158</v>
      </c>
      <c r="AU855" s="17" t="s">
        <v>85</v>
      </c>
    </row>
    <row r="856" spans="1:65" s="13" customFormat="1">
      <c r="B856" s="221"/>
      <c r="C856" s="222"/>
      <c r="D856" s="217" t="s">
        <v>159</v>
      </c>
      <c r="E856" s="223" t="s">
        <v>1</v>
      </c>
      <c r="F856" s="224" t="s">
        <v>160</v>
      </c>
      <c r="G856" s="222"/>
      <c r="H856" s="223" t="s">
        <v>1</v>
      </c>
      <c r="I856" s="225"/>
      <c r="J856" s="222"/>
      <c r="K856" s="222"/>
      <c r="L856" s="226"/>
      <c r="M856" s="227"/>
      <c r="N856" s="228"/>
      <c r="O856" s="228"/>
      <c r="P856" s="228"/>
      <c r="Q856" s="228"/>
      <c r="R856" s="228"/>
      <c r="S856" s="228"/>
      <c r="T856" s="229"/>
      <c r="AT856" s="230" t="s">
        <v>159</v>
      </c>
      <c r="AU856" s="230" t="s">
        <v>85</v>
      </c>
      <c r="AV856" s="13" t="s">
        <v>85</v>
      </c>
      <c r="AW856" s="13" t="s">
        <v>33</v>
      </c>
      <c r="AX856" s="13" t="s">
        <v>77</v>
      </c>
      <c r="AY856" s="230" t="s">
        <v>149</v>
      </c>
    </row>
    <row r="857" spans="1:65" s="14" customFormat="1">
      <c r="B857" s="231"/>
      <c r="C857" s="232"/>
      <c r="D857" s="217" t="s">
        <v>159</v>
      </c>
      <c r="E857" s="233" t="s">
        <v>1</v>
      </c>
      <c r="F857" s="234" t="s">
        <v>85</v>
      </c>
      <c r="G857" s="232"/>
      <c r="H857" s="235">
        <v>1</v>
      </c>
      <c r="I857" s="236"/>
      <c r="J857" s="232"/>
      <c r="K857" s="232"/>
      <c r="L857" s="237"/>
      <c r="M857" s="238"/>
      <c r="N857" s="239"/>
      <c r="O857" s="239"/>
      <c r="P857" s="239"/>
      <c r="Q857" s="239"/>
      <c r="R857" s="239"/>
      <c r="S857" s="239"/>
      <c r="T857" s="240"/>
      <c r="AT857" s="241" t="s">
        <v>159</v>
      </c>
      <c r="AU857" s="241" t="s">
        <v>85</v>
      </c>
      <c r="AV857" s="14" t="s">
        <v>87</v>
      </c>
      <c r="AW857" s="14" t="s">
        <v>33</v>
      </c>
      <c r="AX857" s="14" t="s">
        <v>85</v>
      </c>
      <c r="AY857" s="241" t="s">
        <v>149</v>
      </c>
    </row>
    <row r="858" spans="1:65" s="2" customFormat="1" ht="21.75" customHeight="1">
      <c r="A858" s="34"/>
      <c r="B858" s="35"/>
      <c r="C858" s="204" t="s">
        <v>745</v>
      </c>
      <c r="D858" s="204" t="s">
        <v>151</v>
      </c>
      <c r="E858" s="205" t="s">
        <v>746</v>
      </c>
      <c r="F858" s="206" t="s">
        <v>747</v>
      </c>
      <c r="G858" s="207" t="s">
        <v>258</v>
      </c>
      <c r="H858" s="208">
        <v>4</v>
      </c>
      <c r="I858" s="209"/>
      <c r="J858" s="210">
        <f>ROUND(I858*H858,2)</f>
        <v>0</v>
      </c>
      <c r="K858" s="206" t="s">
        <v>155</v>
      </c>
      <c r="L858" s="39"/>
      <c r="M858" s="211" t="s">
        <v>1</v>
      </c>
      <c r="N858" s="212" t="s">
        <v>42</v>
      </c>
      <c r="O858" s="71"/>
      <c r="P858" s="213">
        <f>O858*H858</f>
        <v>0</v>
      </c>
      <c r="Q858" s="213">
        <v>0</v>
      </c>
      <c r="R858" s="213">
        <f>Q858*H858</f>
        <v>0</v>
      </c>
      <c r="S858" s="213">
        <v>0</v>
      </c>
      <c r="T858" s="214">
        <f>S858*H858</f>
        <v>0</v>
      </c>
      <c r="U858" s="34"/>
      <c r="V858" s="34"/>
      <c r="W858" s="34"/>
      <c r="X858" s="34"/>
      <c r="Y858" s="34"/>
      <c r="Z858" s="34"/>
      <c r="AA858" s="34"/>
      <c r="AB858" s="34"/>
      <c r="AC858" s="34"/>
      <c r="AD858" s="34"/>
      <c r="AE858" s="34"/>
      <c r="AR858" s="215" t="s">
        <v>620</v>
      </c>
      <c r="AT858" s="215" t="s">
        <v>151</v>
      </c>
      <c r="AU858" s="215" t="s">
        <v>85</v>
      </c>
      <c r="AY858" s="17" t="s">
        <v>149</v>
      </c>
      <c r="BE858" s="216">
        <f>IF(N858="základní",J858,0)</f>
        <v>0</v>
      </c>
      <c r="BF858" s="216">
        <f>IF(N858="snížená",J858,0)</f>
        <v>0</v>
      </c>
      <c r="BG858" s="216">
        <f>IF(N858="zákl. přenesená",J858,0)</f>
        <v>0</v>
      </c>
      <c r="BH858" s="216">
        <f>IF(N858="sníž. přenesená",J858,0)</f>
        <v>0</v>
      </c>
      <c r="BI858" s="216">
        <f>IF(N858="nulová",J858,0)</f>
        <v>0</v>
      </c>
      <c r="BJ858" s="17" t="s">
        <v>85</v>
      </c>
      <c r="BK858" s="216">
        <f>ROUND(I858*H858,2)</f>
        <v>0</v>
      </c>
      <c r="BL858" s="17" t="s">
        <v>620</v>
      </c>
      <c r="BM858" s="215" t="s">
        <v>748</v>
      </c>
    </row>
    <row r="859" spans="1:65" s="2" customFormat="1" ht="19.5">
      <c r="A859" s="34"/>
      <c r="B859" s="35"/>
      <c r="C859" s="36"/>
      <c r="D859" s="217" t="s">
        <v>158</v>
      </c>
      <c r="E859" s="36"/>
      <c r="F859" s="218" t="s">
        <v>747</v>
      </c>
      <c r="G859" s="36"/>
      <c r="H859" s="36"/>
      <c r="I859" s="116"/>
      <c r="J859" s="36"/>
      <c r="K859" s="36"/>
      <c r="L859" s="39"/>
      <c r="M859" s="219"/>
      <c r="N859" s="220"/>
      <c r="O859" s="71"/>
      <c r="P859" s="71"/>
      <c r="Q859" s="71"/>
      <c r="R859" s="71"/>
      <c r="S859" s="71"/>
      <c r="T859" s="72"/>
      <c r="U859" s="34"/>
      <c r="V859" s="34"/>
      <c r="W859" s="34"/>
      <c r="X859" s="34"/>
      <c r="Y859" s="34"/>
      <c r="Z859" s="34"/>
      <c r="AA859" s="34"/>
      <c r="AB859" s="34"/>
      <c r="AC859" s="34"/>
      <c r="AD859" s="34"/>
      <c r="AE859" s="34"/>
      <c r="AT859" s="17" t="s">
        <v>158</v>
      </c>
      <c r="AU859" s="17" t="s">
        <v>85</v>
      </c>
    </row>
    <row r="860" spans="1:65" s="13" customFormat="1">
      <c r="B860" s="221"/>
      <c r="C860" s="222"/>
      <c r="D860" s="217" t="s">
        <v>159</v>
      </c>
      <c r="E860" s="223" t="s">
        <v>1</v>
      </c>
      <c r="F860" s="224" t="s">
        <v>283</v>
      </c>
      <c r="G860" s="222"/>
      <c r="H860" s="223" t="s">
        <v>1</v>
      </c>
      <c r="I860" s="225"/>
      <c r="J860" s="222"/>
      <c r="K860" s="222"/>
      <c r="L860" s="226"/>
      <c r="M860" s="227"/>
      <c r="N860" s="228"/>
      <c r="O860" s="228"/>
      <c r="P860" s="228"/>
      <c r="Q860" s="228"/>
      <c r="R860" s="228"/>
      <c r="S860" s="228"/>
      <c r="T860" s="229"/>
      <c r="AT860" s="230" t="s">
        <v>159</v>
      </c>
      <c r="AU860" s="230" t="s">
        <v>85</v>
      </c>
      <c r="AV860" s="13" t="s">
        <v>85</v>
      </c>
      <c r="AW860" s="13" t="s">
        <v>33</v>
      </c>
      <c r="AX860" s="13" t="s">
        <v>77</v>
      </c>
      <c r="AY860" s="230" t="s">
        <v>149</v>
      </c>
    </row>
    <row r="861" spans="1:65" s="14" customFormat="1">
      <c r="B861" s="231"/>
      <c r="C861" s="232"/>
      <c r="D861" s="217" t="s">
        <v>159</v>
      </c>
      <c r="E861" s="233" t="s">
        <v>1</v>
      </c>
      <c r="F861" s="234" t="s">
        <v>156</v>
      </c>
      <c r="G861" s="232"/>
      <c r="H861" s="235">
        <v>4</v>
      </c>
      <c r="I861" s="236"/>
      <c r="J861" s="232"/>
      <c r="K861" s="232"/>
      <c r="L861" s="237"/>
      <c r="M861" s="238"/>
      <c r="N861" s="239"/>
      <c r="O861" s="239"/>
      <c r="P861" s="239"/>
      <c r="Q861" s="239"/>
      <c r="R861" s="239"/>
      <c r="S861" s="239"/>
      <c r="T861" s="240"/>
      <c r="AT861" s="241" t="s">
        <v>159</v>
      </c>
      <c r="AU861" s="241" t="s">
        <v>85</v>
      </c>
      <c r="AV861" s="14" t="s">
        <v>87</v>
      </c>
      <c r="AW861" s="14" t="s">
        <v>33</v>
      </c>
      <c r="AX861" s="14" t="s">
        <v>85</v>
      </c>
      <c r="AY861" s="241" t="s">
        <v>149</v>
      </c>
    </row>
    <row r="862" spans="1:65" s="2" customFormat="1" ht="21.75" customHeight="1">
      <c r="A862" s="34"/>
      <c r="B862" s="35"/>
      <c r="C862" s="204" t="s">
        <v>749</v>
      </c>
      <c r="D862" s="204" t="s">
        <v>151</v>
      </c>
      <c r="E862" s="205" t="s">
        <v>750</v>
      </c>
      <c r="F862" s="206" t="s">
        <v>751</v>
      </c>
      <c r="G862" s="207" t="s">
        <v>258</v>
      </c>
      <c r="H862" s="208">
        <v>6</v>
      </c>
      <c r="I862" s="209"/>
      <c r="J862" s="210">
        <f>ROUND(I862*H862,2)</f>
        <v>0</v>
      </c>
      <c r="K862" s="206" t="s">
        <v>155</v>
      </c>
      <c r="L862" s="39"/>
      <c r="M862" s="211" t="s">
        <v>1</v>
      </c>
      <c r="N862" s="212" t="s">
        <v>42</v>
      </c>
      <c r="O862" s="71"/>
      <c r="P862" s="213">
        <f>O862*H862</f>
        <v>0</v>
      </c>
      <c r="Q862" s="213">
        <v>0</v>
      </c>
      <c r="R862" s="213">
        <f>Q862*H862</f>
        <v>0</v>
      </c>
      <c r="S862" s="213">
        <v>0</v>
      </c>
      <c r="T862" s="214">
        <f>S862*H862</f>
        <v>0</v>
      </c>
      <c r="U862" s="34"/>
      <c r="V862" s="34"/>
      <c r="W862" s="34"/>
      <c r="X862" s="34"/>
      <c r="Y862" s="34"/>
      <c r="Z862" s="34"/>
      <c r="AA862" s="34"/>
      <c r="AB862" s="34"/>
      <c r="AC862" s="34"/>
      <c r="AD862" s="34"/>
      <c r="AE862" s="34"/>
      <c r="AR862" s="215" t="s">
        <v>620</v>
      </c>
      <c r="AT862" s="215" t="s">
        <v>151</v>
      </c>
      <c r="AU862" s="215" t="s">
        <v>85</v>
      </c>
      <c r="AY862" s="17" t="s">
        <v>149</v>
      </c>
      <c r="BE862" s="216">
        <f>IF(N862="základní",J862,0)</f>
        <v>0</v>
      </c>
      <c r="BF862" s="216">
        <f>IF(N862="snížená",J862,0)</f>
        <v>0</v>
      </c>
      <c r="BG862" s="216">
        <f>IF(N862="zákl. přenesená",J862,0)</f>
        <v>0</v>
      </c>
      <c r="BH862" s="216">
        <f>IF(N862="sníž. přenesená",J862,0)</f>
        <v>0</v>
      </c>
      <c r="BI862" s="216">
        <f>IF(N862="nulová",J862,0)</f>
        <v>0</v>
      </c>
      <c r="BJ862" s="17" t="s">
        <v>85</v>
      </c>
      <c r="BK862" s="216">
        <f>ROUND(I862*H862,2)</f>
        <v>0</v>
      </c>
      <c r="BL862" s="17" t="s">
        <v>620</v>
      </c>
      <c r="BM862" s="215" t="s">
        <v>752</v>
      </c>
    </row>
    <row r="863" spans="1:65" s="2" customFormat="1" ht="19.5">
      <c r="A863" s="34"/>
      <c r="B863" s="35"/>
      <c r="C863" s="36"/>
      <c r="D863" s="217" t="s">
        <v>158</v>
      </c>
      <c r="E863" s="36"/>
      <c r="F863" s="218" t="s">
        <v>751</v>
      </c>
      <c r="G863" s="36"/>
      <c r="H863" s="36"/>
      <c r="I863" s="116"/>
      <c r="J863" s="36"/>
      <c r="K863" s="36"/>
      <c r="L863" s="39"/>
      <c r="M863" s="219"/>
      <c r="N863" s="220"/>
      <c r="O863" s="71"/>
      <c r="P863" s="71"/>
      <c r="Q863" s="71"/>
      <c r="R863" s="71"/>
      <c r="S863" s="71"/>
      <c r="T863" s="72"/>
      <c r="U863" s="34"/>
      <c r="V863" s="34"/>
      <c r="W863" s="34"/>
      <c r="X863" s="34"/>
      <c r="Y863" s="34"/>
      <c r="Z863" s="34"/>
      <c r="AA863" s="34"/>
      <c r="AB863" s="34"/>
      <c r="AC863" s="34"/>
      <c r="AD863" s="34"/>
      <c r="AE863" s="34"/>
      <c r="AT863" s="17" t="s">
        <v>158</v>
      </c>
      <c r="AU863" s="17" t="s">
        <v>85</v>
      </c>
    </row>
    <row r="864" spans="1:65" s="13" customFormat="1">
      <c r="B864" s="221"/>
      <c r="C864" s="222"/>
      <c r="D864" s="217" t="s">
        <v>159</v>
      </c>
      <c r="E864" s="223" t="s">
        <v>1</v>
      </c>
      <c r="F864" s="224" t="s">
        <v>211</v>
      </c>
      <c r="G864" s="222"/>
      <c r="H864" s="223" t="s">
        <v>1</v>
      </c>
      <c r="I864" s="225"/>
      <c r="J864" s="222"/>
      <c r="K864" s="222"/>
      <c r="L864" s="226"/>
      <c r="M864" s="227"/>
      <c r="N864" s="228"/>
      <c r="O864" s="228"/>
      <c r="P864" s="228"/>
      <c r="Q864" s="228"/>
      <c r="R864" s="228"/>
      <c r="S864" s="228"/>
      <c r="T864" s="229"/>
      <c r="AT864" s="230" t="s">
        <v>159</v>
      </c>
      <c r="AU864" s="230" t="s">
        <v>85</v>
      </c>
      <c r="AV864" s="13" t="s">
        <v>85</v>
      </c>
      <c r="AW864" s="13" t="s">
        <v>33</v>
      </c>
      <c r="AX864" s="13" t="s">
        <v>77</v>
      </c>
      <c r="AY864" s="230" t="s">
        <v>149</v>
      </c>
    </row>
    <row r="865" spans="1:65" s="14" customFormat="1">
      <c r="B865" s="231"/>
      <c r="C865" s="232"/>
      <c r="D865" s="217" t="s">
        <v>159</v>
      </c>
      <c r="E865" s="233" t="s">
        <v>1</v>
      </c>
      <c r="F865" s="234" t="s">
        <v>753</v>
      </c>
      <c r="G865" s="232"/>
      <c r="H865" s="235">
        <v>6</v>
      </c>
      <c r="I865" s="236"/>
      <c r="J865" s="232"/>
      <c r="K865" s="232"/>
      <c r="L865" s="237"/>
      <c r="M865" s="238"/>
      <c r="N865" s="239"/>
      <c r="O865" s="239"/>
      <c r="P865" s="239"/>
      <c r="Q865" s="239"/>
      <c r="R865" s="239"/>
      <c r="S865" s="239"/>
      <c r="T865" s="240"/>
      <c r="AT865" s="241" t="s">
        <v>159</v>
      </c>
      <c r="AU865" s="241" t="s">
        <v>85</v>
      </c>
      <c r="AV865" s="14" t="s">
        <v>87</v>
      </c>
      <c r="AW865" s="14" t="s">
        <v>33</v>
      </c>
      <c r="AX865" s="14" t="s">
        <v>85</v>
      </c>
      <c r="AY865" s="241" t="s">
        <v>149</v>
      </c>
    </row>
    <row r="866" spans="1:65" s="2" customFormat="1" ht="33" customHeight="1">
      <c r="A866" s="34"/>
      <c r="B866" s="35"/>
      <c r="C866" s="204" t="s">
        <v>754</v>
      </c>
      <c r="D866" s="204" t="s">
        <v>151</v>
      </c>
      <c r="E866" s="205" t="s">
        <v>755</v>
      </c>
      <c r="F866" s="206" t="s">
        <v>756</v>
      </c>
      <c r="G866" s="207" t="s">
        <v>258</v>
      </c>
      <c r="H866" s="208">
        <v>6</v>
      </c>
      <c r="I866" s="209"/>
      <c r="J866" s="210">
        <f>ROUND(I866*H866,2)</f>
        <v>0</v>
      </c>
      <c r="K866" s="206" t="s">
        <v>155</v>
      </c>
      <c r="L866" s="39"/>
      <c r="M866" s="211" t="s">
        <v>1</v>
      </c>
      <c r="N866" s="212" t="s">
        <v>42</v>
      </c>
      <c r="O866" s="71"/>
      <c r="P866" s="213">
        <f>O866*H866</f>
        <v>0</v>
      </c>
      <c r="Q866" s="213">
        <v>0</v>
      </c>
      <c r="R866" s="213">
        <f>Q866*H866</f>
        <v>0</v>
      </c>
      <c r="S866" s="213">
        <v>0</v>
      </c>
      <c r="T866" s="214">
        <f>S866*H866</f>
        <v>0</v>
      </c>
      <c r="U866" s="34"/>
      <c r="V866" s="34"/>
      <c r="W866" s="34"/>
      <c r="X866" s="34"/>
      <c r="Y866" s="34"/>
      <c r="Z866" s="34"/>
      <c r="AA866" s="34"/>
      <c r="AB866" s="34"/>
      <c r="AC866" s="34"/>
      <c r="AD866" s="34"/>
      <c r="AE866" s="34"/>
      <c r="AR866" s="215" t="s">
        <v>620</v>
      </c>
      <c r="AT866" s="215" t="s">
        <v>151</v>
      </c>
      <c r="AU866" s="215" t="s">
        <v>85</v>
      </c>
      <c r="AY866" s="17" t="s">
        <v>149</v>
      </c>
      <c r="BE866" s="216">
        <f>IF(N866="základní",J866,0)</f>
        <v>0</v>
      </c>
      <c r="BF866" s="216">
        <f>IF(N866="snížená",J866,0)</f>
        <v>0</v>
      </c>
      <c r="BG866" s="216">
        <f>IF(N866="zákl. přenesená",J866,0)</f>
        <v>0</v>
      </c>
      <c r="BH866" s="216">
        <f>IF(N866="sníž. přenesená",J866,0)</f>
        <v>0</v>
      </c>
      <c r="BI866" s="216">
        <f>IF(N866="nulová",J866,0)</f>
        <v>0</v>
      </c>
      <c r="BJ866" s="17" t="s">
        <v>85</v>
      </c>
      <c r="BK866" s="216">
        <f>ROUND(I866*H866,2)</f>
        <v>0</v>
      </c>
      <c r="BL866" s="17" t="s">
        <v>620</v>
      </c>
      <c r="BM866" s="215" t="s">
        <v>757</v>
      </c>
    </row>
    <row r="867" spans="1:65" s="2" customFormat="1" ht="39">
      <c r="A867" s="34"/>
      <c r="B867" s="35"/>
      <c r="C867" s="36"/>
      <c r="D867" s="217" t="s">
        <v>158</v>
      </c>
      <c r="E867" s="36"/>
      <c r="F867" s="218" t="s">
        <v>758</v>
      </c>
      <c r="G867" s="36"/>
      <c r="H867" s="36"/>
      <c r="I867" s="116"/>
      <c r="J867" s="36"/>
      <c r="K867" s="36"/>
      <c r="L867" s="39"/>
      <c r="M867" s="219"/>
      <c r="N867" s="220"/>
      <c r="O867" s="71"/>
      <c r="P867" s="71"/>
      <c r="Q867" s="71"/>
      <c r="R867" s="71"/>
      <c r="S867" s="71"/>
      <c r="T867" s="72"/>
      <c r="U867" s="34"/>
      <c r="V867" s="34"/>
      <c r="W867" s="34"/>
      <c r="X867" s="34"/>
      <c r="Y867" s="34"/>
      <c r="Z867" s="34"/>
      <c r="AA867" s="34"/>
      <c r="AB867" s="34"/>
      <c r="AC867" s="34"/>
      <c r="AD867" s="34"/>
      <c r="AE867" s="34"/>
      <c r="AT867" s="17" t="s">
        <v>158</v>
      </c>
      <c r="AU867" s="17" t="s">
        <v>85</v>
      </c>
    </row>
    <row r="868" spans="1:65" s="13" customFormat="1">
      <c r="B868" s="221"/>
      <c r="C868" s="222"/>
      <c r="D868" s="217" t="s">
        <v>159</v>
      </c>
      <c r="E868" s="223" t="s">
        <v>1</v>
      </c>
      <c r="F868" s="224" t="s">
        <v>211</v>
      </c>
      <c r="G868" s="222"/>
      <c r="H868" s="223" t="s">
        <v>1</v>
      </c>
      <c r="I868" s="225"/>
      <c r="J868" s="222"/>
      <c r="K868" s="222"/>
      <c r="L868" s="226"/>
      <c r="M868" s="227"/>
      <c r="N868" s="228"/>
      <c r="O868" s="228"/>
      <c r="P868" s="228"/>
      <c r="Q868" s="228"/>
      <c r="R868" s="228"/>
      <c r="S868" s="228"/>
      <c r="T868" s="229"/>
      <c r="AT868" s="230" t="s">
        <v>159</v>
      </c>
      <c r="AU868" s="230" t="s">
        <v>85</v>
      </c>
      <c r="AV868" s="13" t="s">
        <v>85</v>
      </c>
      <c r="AW868" s="13" t="s">
        <v>33</v>
      </c>
      <c r="AX868" s="13" t="s">
        <v>77</v>
      </c>
      <c r="AY868" s="230" t="s">
        <v>149</v>
      </c>
    </row>
    <row r="869" spans="1:65" s="14" customFormat="1">
      <c r="B869" s="231"/>
      <c r="C869" s="232"/>
      <c r="D869" s="217" t="s">
        <v>159</v>
      </c>
      <c r="E869" s="233" t="s">
        <v>1</v>
      </c>
      <c r="F869" s="234" t="s">
        <v>753</v>
      </c>
      <c r="G869" s="232"/>
      <c r="H869" s="235">
        <v>6</v>
      </c>
      <c r="I869" s="236"/>
      <c r="J869" s="232"/>
      <c r="K869" s="232"/>
      <c r="L869" s="237"/>
      <c r="M869" s="238"/>
      <c r="N869" s="239"/>
      <c r="O869" s="239"/>
      <c r="P869" s="239"/>
      <c r="Q869" s="239"/>
      <c r="R869" s="239"/>
      <c r="S869" s="239"/>
      <c r="T869" s="240"/>
      <c r="AT869" s="241" t="s">
        <v>159</v>
      </c>
      <c r="AU869" s="241" t="s">
        <v>85</v>
      </c>
      <c r="AV869" s="14" t="s">
        <v>87</v>
      </c>
      <c r="AW869" s="14" t="s">
        <v>33</v>
      </c>
      <c r="AX869" s="14" t="s">
        <v>85</v>
      </c>
      <c r="AY869" s="241" t="s">
        <v>149</v>
      </c>
    </row>
    <row r="870" spans="1:65" s="2" customFormat="1" ht="21.75" customHeight="1">
      <c r="A870" s="34"/>
      <c r="B870" s="35"/>
      <c r="C870" s="204" t="s">
        <v>346</v>
      </c>
      <c r="D870" s="204" t="s">
        <v>151</v>
      </c>
      <c r="E870" s="205" t="s">
        <v>759</v>
      </c>
      <c r="F870" s="206" t="s">
        <v>760</v>
      </c>
      <c r="G870" s="207" t="s">
        <v>258</v>
      </c>
      <c r="H870" s="208">
        <v>1</v>
      </c>
      <c r="I870" s="209"/>
      <c r="J870" s="210">
        <f>ROUND(I870*H870,2)</f>
        <v>0</v>
      </c>
      <c r="K870" s="206" t="s">
        <v>155</v>
      </c>
      <c r="L870" s="39"/>
      <c r="M870" s="211" t="s">
        <v>1</v>
      </c>
      <c r="N870" s="212" t="s">
        <v>42</v>
      </c>
      <c r="O870" s="71"/>
      <c r="P870" s="213">
        <f>O870*H870</f>
        <v>0</v>
      </c>
      <c r="Q870" s="213">
        <v>0</v>
      </c>
      <c r="R870" s="213">
        <f>Q870*H870</f>
        <v>0</v>
      </c>
      <c r="S870" s="213">
        <v>0</v>
      </c>
      <c r="T870" s="214">
        <f>S870*H870</f>
        <v>0</v>
      </c>
      <c r="U870" s="34"/>
      <c r="V870" s="34"/>
      <c r="W870" s="34"/>
      <c r="X870" s="34"/>
      <c r="Y870" s="34"/>
      <c r="Z870" s="34"/>
      <c r="AA870" s="34"/>
      <c r="AB870" s="34"/>
      <c r="AC870" s="34"/>
      <c r="AD870" s="34"/>
      <c r="AE870" s="34"/>
      <c r="AR870" s="215" t="s">
        <v>156</v>
      </c>
      <c r="AT870" s="215" t="s">
        <v>151</v>
      </c>
      <c r="AU870" s="215" t="s">
        <v>85</v>
      </c>
      <c r="AY870" s="17" t="s">
        <v>149</v>
      </c>
      <c r="BE870" s="216">
        <f>IF(N870="základní",J870,0)</f>
        <v>0</v>
      </c>
      <c r="BF870" s="216">
        <f>IF(N870="snížená",J870,0)</f>
        <v>0</v>
      </c>
      <c r="BG870" s="216">
        <f>IF(N870="zákl. přenesená",J870,0)</f>
        <v>0</v>
      </c>
      <c r="BH870" s="216">
        <f>IF(N870="sníž. přenesená",J870,0)</f>
        <v>0</v>
      </c>
      <c r="BI870" s="216">
        <f>IF(N870="nulová",J870,0)</f>
        <v>0</v>
      </c>
      <c r="BJ870" s="17" t="s">
        <v>85</v>
      </c>
      <c r="BK870" s="216">
        <f>ROUND(I870*H870,2)</f>
        <v>0</v>
      </c>
      <c r="BL870" s="17" t="s">
        <v>156</v>
      </c>
      <c r="BM870" s="215" t="s">
        <v>761</v>
      </c>
    </row>
    <row r="871" spans="1:65" s="2" customFormat="1" ht="39">
      <c r="A871" s="34"/>
      <c r="B871" s="35"/>
      <c r="C871" s="36"/>
      <c r="D871" s="217" t="s">
        <v>158</v>
      </c>
      <c r="E871" s="36"/>
      <c r="F871" s="218" t="s">
        <v>762</v>
      </c>
      <c r="G871" s="36"/>
      <c r="H871" s="36"/>
      <c r="I871" s="116"/>
      <c r="J871" s="36"/>
      <c r="K871" s="36"/>
      <c r="L871" s="39"/>
      <c r="M871" s="219"/>
      <c r="N871" s="220"/>
      <c r="O871" s="71"/>
      <c r="P871" s="71"/>
      <c r="Q871" s="71"/>
      <c r="R871" s="71"/>
      <c r="S871" s="71"/>
      <c r="T871" s="72"/>
      <c r="U871" s="34"/>
      <c r="V871" s="34"/>
      <c r="W871" s="34"/>
      <c r="X871" s="34"/>
      <c r="Y871" s="34"/>
      <c r="Z871" s="34"/>
      <c r="AA871" s="34"/>
      <c r="AB871" s="34"/>
      <c r="AC871" s="34"/>
      <c r="AD871" s="34"/>
      <c r="AE871" s="34"/>
      <c r="AT871" s="17" t="s">
        <v>158</v>
      </c>
      <c r="AU871" s="17" t="s">
        <v>85</v>
      </c>
    </row>
    <row r="872" spans="1:65" s="13" customFormat="1">
      <c r="B872" s="221"/>
      <c r="C872" s="222"/>
      <c r="D872" s="217" t="s">
        <v>159</v>
      </c>
      <c r="E872" s="223" t="s">
        <v>1</v>
      </c>
      <c r="F872" s="224" t="s">
        <v>160</v>
      </c>
      <c r="G872" s="222"/>
      <c r="H872" s="223" t="s">
        <v>1</v>
      </c>
      <c r="I872" s="225"/>
      <c r="J872" s="222"/>
      <c r="K872" s="222"/>
      <c r="L872" s="226"/>
      <c r="M872" s="227"/>
      <c r="N872" s="228"/>
      <c r="O872" s="228"/>
      <c r="P872" s="228"/>
      <c r="Q872" s="228"/>
      <c r="R872" s="228"/>
      <c r="S872" s="228"/>
      <c r="T872" s="229"/>
      <c r="AT872" s="230" t="s">
        <v>159</v>
      </c>
      <c r="AU872" s="230" t="s">
        <v>85</v>
      </c>
      <c r="AV872" s="13" t="s">
        <v>85</v>
      </c>
      <c r="AW872" s="13" t="s">
        <v>33</v>
      </c>
      <c r="AX872" s="13" t="s">
        <v>77</v>
      </c>
      <c r="AY872" s="230" t="s">
        <v>149</v>
      </c>
    </row>
    <row r="873" spans="1:65" s="14" customFormat="1">
      <c r="B873" s="231"/>
      <c r="C873" s="232"/>
      <c r="D873" s="217" t="s">
        <v>159</v>
      </c>
      <c r="E873" s="233" t="s">
        <v>1</v>
      </c>
      <c r="F873" s="234" t="s">
        <v>85</v>
      </c>
      <c r="G873" s="232"/>
      <c r="H873" s="235">
        <v>1</v>
      </c>
      <c r="I873" s="236"/>
      <c r="J873" s="232"/>
      <c r="K873" s="232"/>
      <c r="L873" s="237"/>
      <c r="M873" s="238"/>
      <c r="N873" s="239"/>
      <c r="O873" s="239"/>
      <c r="P873" s="239"/>
      <c r="Q873" s="239"/>
      <c r="R873" s="239"/>
      <c r="S873" s="239"/>
      <c r="T873" s="240"/>
      <c r="AT873" s="241" t="s">
        <v>159</v>
      </c>
      <c r="AU873" s="241" t="s">
        <v>85</v>
      </c>
      <c r="AV873" s="14" t="s">
        <v>87</v>
      </c>
      <c r="AW873" s="14" t="s">
        <v>33</v>
      </c>
      <c r="AX873" s="14" t="s">
        <v>85</v>
      </c>
      <c r="AY873" s="241" t="s">
        <v>149</v>
      </c>
    </row>
    <row r="874" spans="1:65" s="2" customFormat="1" ht="21.75" customHeight="1">
      <c r="A874" s="34"/>
      <c r="B874" s="35"/>
      <c r="C874" s="204" t="s">
        <v>763</v>
      </c>
      <c r="D874" s="204" t="s">
        <v>151</v>
      </c>
      <c r="E874" s="205" t="s">
        <v>764</v>
      </c>
      <c r="F874" s="206" t="s">
        <v>765</v>
      </c>
      <c r="G874" s="207" t="s">
        <v>258</v>
      </c>
      <c r="H874" s="208">
        <v>1</v>
      </c>
      <c r="I874" s="209"/>
      <c r="J874" s="210">
        <f>ROUND(I874*H874,2)</f>
        <v>0</v>
      </c>
      <c r="K874" s="206" t="s">
        <v>155</v>
      </c>
      <c r="L874" s="39"/>
      <c r="M874" s="211" t="s">
        <v>1</v>
      </c>
      <c r="N874" s="212" t="s">
        <v>42</v>
      </c>
      <c r="O874" s="71"/>
      <c r="P874" s="213">
        <f>O874*H874</f>
        <v>0</v>
      </c>
      <c r="Q874" s="213">
        <v>0</v>
      </c>
      <c r="R874" s="213">
        <f>Q874*H874</f>
        <v>0</v>
      </c>
      <c r="S874" s="213">
        <v>0</v>
      </c>
      <c r="T874" s="214">
        <f>S874*H874</f>
        <v>0</v>
      </c>
      <c r="U874" s="34"/>
      <c r="V874" s="34"/>
      <c r="W874" s="34"/>
      <c r="X874" s="34"/>
      <c r="Y874" s="34"/>
      <c r="Z874" s="34"/>
      <c r="AA874" s="34"/>
      <c r="AB874" s="34"/>
      <c r="AC874" s="34"/>
      <c r="AD874" s="34"/>
      <c r="AE874" s="34"/>
      <c r="AR874" s="215" t="s">
        <v>620</v>
      </c>
      <c r="AT874" s="215" t="s">
        <v>151</v>
      </c>
      <c r="AU874" s="215" t="s">
        <v>85</v>
      </c>
      <c r="AY874" s="17" t="s">
        <v>149</v>
      </c>
      <c r="BE874" s="216">
        <f>IF(N874="základní",J874,0)</f>
        <v>0</v>
      </c>
      <c r="BF874" s="216">
        <f>IF(N874="snížená",J874,0)</f>
        <v>0</v>
      </c>
      <c r="BG874" s="216">
        <f>IF(N874="zákl. přenesená",J874,0)</f>
        <v>0</v>
      </c>
      <c r="BH874" s="216">
        <f>IF(N874="sníž. přenesená",J874,0)</f>
        <v>0</v>
      </c>
      <c r="BI874" s="216">
        <f>IF(N874="nulová",J874,0)</f>
        <v>0</v>
      </c>
      <c r="BJ874" s="17" t="s">
        <v>85</v>
      </c>
      <c r="BK874" s="216">
        <f>ROUND(I874*H874,2)</f>
        <v>0</v>
      </c>
      <c r="BL874" s="17" t="s">
        <v>620</v>
      </c>
      <c r="BM874" s="215" t="s">
        <v>766</v>
      </c>
    </row>
    <row r="875" spans="1:65" s="2" customFormat="1" ht="19.5">
      <c r="A875" s="34"/>
      <c r="B875" s="35"/>
      <c r="C875" s="36"/>
      <c r="D875" s="217" t="s">
        <v>158</v>
      </c>
      <c r="E875" s="36"/>
      <c r="F875" s="218" t="s">
        <v>765</v>
      </c>
      <c r="G875" s="36"/>
      <c r="H875" s="36"/>
      <c r="I875" s="116"/>
      <c r="J875" s="36"/>
      <c r="K875" s="36"/>
      <c r="L875" s="39"/>
      <c r="M875" s="219"/>
      <c r="N875" s="220"/>
      <c r="O875" s="71"/>
      <c r="P875" s="71"/>
      <c r="Q875" s="71"/>
      <c r="R875" s="71"/>
      <c r="S875" s="71"/>
      <c r="T875" s="72"/>
      <c r="U875" s="34"/>
      <c r="V875" s="34"/>
      <c r="W875" s="34"/>
      <c r="X875" s="34"/>
      <c r="Y875" s="34"/>
      <c r="Z875" s="34"/>
      <c r="AA875" s="34"/>
      <c r="AB875" s="34"/>
      <c r="AC875" s="34"/>
      <c r="AD875" s="34"/>
      <c r="AE875" s="34"/>
      <c r="AT875" s="17" t="s">
        <v>158</v>
      </c>
      <c r="AU875" s="17" t="s">
        <v>85</v>
      </c>
    </row>
    <row r="876" spans="1:65" s="13" customFormat="1">
      <c r="B876" s="221"/>
      <c r="C876" s="222"/>
      <c r="D876" s="217" t="s">
        <v>159</v>
      </c>
      <c r="E876" s="223" t="s">
        <v>1</v>
      </c>
      <c r="F876" s="224" t="s">
        <v>160</v>
      </c>
      <c r="G876" s="222"/>
      <c r="H876" s="223" t="s">
        <v>1</v>
      </c>
      <c r="I876" s="225"/>
      <c r="J876" s="222"/>
      <c r="K876" s="222"/>
      <c r="L876" s="226"/>
      <c r="M876" s="227"/>
      <c r="N876" s="228"/>
      <c r="O876" s="228"/>
      <c r="P876" s="228"/>
      <c r="Q876" s="228"/>
      <c r="R876" s="228"/>
      <c r="S876" s="228"/>
      <c r="T876" s="229"/>
      <c r="AT876" s="230" t="s">
        <v>159</v>
      </c>
      <c r="AU876" s="230" t="s">
        <v>85</v>
      </c>
      <c r="AV876" s="13" t="s">
        <v>85</v>
      </c>
      <c r="AW876" s="13" t="s">
        <v>33</v>
      </c>
      <c r="AX876" s="13" t="s">
        <v>77</v>
      </c>
      <c r="AY876" s="230" t="s">
        <v>149</v>
      </c>
    </row>
    <row r="877" spans="1:65" s="14" customFormat="1">
      <c r="B877" s="231"/>
      <c r="C877" s="232"/>
      <c r="D877" s="217" t="s">
        <v>159</v>
      </c>
      <c r="E877" s="233" t="s">
        <v>1</v>
      </c>
      <c r="F877" s="234" t="s">
        <v>85</v>
      </c>
      <c r="G877" s="232"/>
      <c r="H877" s="235">
        <v>1</v>
      </c>
      <c r="I877" s="236"/>
      <c r="J877" s="232"/>
      <c r="K877" s="232"/>
      <c r="L877" s="237"/>
      <c r="M877" s="238"/>
      <c r="N877" s="239"/>
      <c r="O877" s="239"/>
      <c r="P877" s="239"/>
      <c r="Q877" s="239"/>
      <c r="R877" s="239"/>
      <c r="S877" s="239"/>
      <c r="T877" s="240"/>
      <c r="AT877" s="241" t="s">
        <v>159</v>
      </c>
      <c r="AU877" s="241" t="s">
        <v>85</v>
      </c>
      <c r="AV877" s="14" t="s">
        <v>87</v>
      </c>
      <c r="AW877" s="14" t="s">
        <v>33</v>
      </c>
      <c r="AX877" s="14" t="s">
        <v>85</v>
      </c>
      <c r="AY877" s="241" t="s">
        <v>149</v>
      </c>
    </row>
    <row r="878" spans="1:65" s="2" customFormat="1" ht="33" customHeight="1">
      <c r="A878" s="34"/>
      <c r="B878" s="35"/>
      <c r="C878" s="204" t="s">
        <v>767</v>
      </c>
      <c r="D878" s="204" t="s">
        <v>151</v>
      </c>
      <c r="E878" s="205" t="s">
        <v>768</v>
      </c>
      <c r="F878" s="206" t="s">
        <v>769</v>
      </c>
      <c r="G878" s="207" t="s">
        <v>154</v>
      </c>
      <c r="H878" s="208">
        <v>5</v>
      </c>
      <c r="I878" s="209"/>
      <c r="J878" s="210">
        <f>ROUND(I878*H878,2)</f>
        <v>0</v>
      </c>
      <c r="K878" s="206" t="s">
        <v>155</v>
      </c>
      <c r="L878" s="39"/>
      <c r="M878" s="211" t="s">
        <v>1</v>
      </c>
      <c r="N878" s="212" t="s">
        <v>42</v>
      </c>
      <c r="O878" s="71"/>
      <c r="P878" s="213">
        <f>O878*H878</f>
        <v>0</v>
      </c>
      <c r="Q878" s="213">
        <v>0</v>
      </c>
      <c r="R878" s="213">
        <f>Q878*H878</f>
        <v>0</v>
      </c>
      <c r="S878" s="213">
        <v>0</v>
      </c>
      <c r="T878" s="214">
        <f>S878*H878</f>
        <v>0</v>
      </c>
      <c r="U878" s="34"/>
      <c r="V878" s="34"/>
      <c r="W878" s="34"/>
      <c r="X878" s="34"/>
      <c r="Y878" s="34"/>
      <c r="Z878" s="34"/>
      <c r="AA878" s="34"/>
      <c r="AB878" s="34"/>
      <c r="AC878" s="34"/>
      <c r="AD878" s="34"/>
      <c r="AE878" s="34"/>
      <c r="AR878" s="215" t="s">
        <v>620</v>
      </c>
      <c r="AT878" s="215" t="s">
        <v>151</v>
      </c>
      <c r="AU878" s="215" t="s">
        <v>85</v>
      </c>
      <c r="AY878" s="17" t="s">
        <v>149</v>
      </c>
      <c r="BE878" s="216">
        <f>IF(N878="základní",J878,0)</f>
        <v>0</v>
      </c>
      <c r="BF878" s="216">
        <f>IF(N878="snížená",J878,0)</f>
        <v>0</v>
      </c>
      <c r="BG878" s="216">
        <f>IF(N878="zákl. přenesená",J878,0)</f>
        <v>0</v>
      </c>
      <c r="BH878" s="216">
        <f>IF(N878="sníž. přenesená",J878,0)</f>
        <v>0</v>
      </c>
      <c r="BI878" s="216">
        <f>IF(N878="nulová",J878,0)</f>
        <v>0</v>
      </c>
      <c r="BJ878" s="17" t="s">
        <v>85</v>
      </c>
      <c r="BK878" s="216">
        <f>ROUND(I878*H878,2)</f>
        <v>0</v>
      </c>
      <c r="BL878" s="17" t="s">
        <v>620</v>
      </c>
      <c r="BM878" s="215" t="s">
        <v>770</v>
      </c>
    </row>
    <row r="879" spans="1:65" s="2" customFormat="1" ht="68.25">
      <c r="A879" s="34"/>
      <c r="B879" s="35"/>
      <c r="C879" s="36"/>
      <c r="D879" s="217" t="s">
        <v>158</v>
      </c>
      <c r="E879" s="36"/>
      <c r="F879" s="218" t="s">
        <v>771</v>
      </c>
      <c r="G879" s="36"/>
      <c r="H879" s="36"/>
      <c r="I879" s="116"/>
      <c r="J879" s="36"/>
      <c r="K879" s="36"/>
      <c r="L879" s="39"/>
      <c r="M879" s="219"/>
      <c r="N879" s="220"/>
      <c r="O879" s="71"/>
      <c r="P879" s="71"/>
      <c r="Q879" s="71"/>
      <c r="R879" s="71"/>
      <c r="S879" s="71"/>
      <c r="T879" s="72"/>
      <c r="U879" s="34"/>
      <c r="V879" s="34"/>
      <c r="W879" s="34"/>
      <c r="X879" s="34"/>
      <c r="Y879" s="34"/>
      <c r="Z879" s="34"/>
      <c r="AA879" s="34"/>
      <c r="AB879" s="34"/>
      <c r="AC879" s="34"/>
      <c r="AD879" s="34"/>
      <c r="AE879" s="34"/>
      <c r="AT879" s="17" t="s">
        <v>158</v>
      </c>
      <c r="AU879" s="17" t="s">
        <v>85</v>
      </c>
    </row>
    <row r="880" spans="1:65" s="13" customFormat="1">
      <c r="B880" s="221"/>
      <c r="C880" s="222"/>
      <c r="D880" s="217" t="s">
        <v>159</v>
      </c>
      <c r="E880" s="223" t="s">
        <v>1</v>
      </c>
      <c r="F880" s="224" t="s">
        <v>160</v>
      </c>
      <c r="G880" s="222"/>
      <c r="H880" s="223" t="s">
        <v>1</v>
      </c>
      <c r="I880" s="225"/>
      <c r="J880" s="222"/>
      <c r="K880" s="222"/>
      <c r="L880" s="226"/>
      <c r="M880" s="227"/>
      <c r="N880" s="228"/>
      <c r="O880" s="228"/>
      <c r="P880" s="228"/>
      <c r="Q880" s="228"/>
      <c r="R880" s="228"/>
      <c r="S880" s="228"/>
      <c r="T880" s="229"/>
      <c r="AT880" s="230" t="s">
        <v>159</v>
      </c>
      <c r="AU880" s="230" t="s">
        <v>85</v>
      </c>
      <c r="AV880" s="13" t="s">
        <v>85</v>
      </c>
      <c r="AW880" s="13" t="s">
        <v>33</v>
      </c>
      <c r="AX880" s="13" t="s">
        <v>77</v>
      </c>
      <c r="AY880" s="230" t="s">
        <v>149</v>
      </c>
    </row>
    <row r="881" spans="1:65" s="14" customFormat="1">
      <c r="B881" s="231"/>
      <c r="C881" s="232"/>
      <c r="D881" s="217" t="s">
        <v>159</v>
      </c>
      <c r="E881" s="233" t="s">
        <v>1</v>
      </c>
      <c r="F881" s="234" t="s">
        <v>161</v>
      </c>
      <c r="G881" s="232"/>
      <c r="H881" s="235">
        <v>5</v>
      </c>
      <c r="I881" s="236"/>
      <c r="J881" s="232"/>
      <c r="K881" s="232"/>
      <c r="L881" s="237"/>
      <c r="M881" s="238"/>
      <c r="N881" s="239"/>
      <c r="O881" s="239"/>
      <c r="P881" s="239"/>
      <c r="Q881" s="239"/>
      <c r="R881" s="239"/>
      <c r="S881" s="239"/>
      <c r="T881" s="240"/>
      <c r="AT881" s="241" t="s">
        <v>159</v>
      </c>
      <c r="AU881" s="241" t="s">
        <v>85</v>
      </c>
      <c r="AV881" s="14" t="s">
        <v>87</v>
      </c>
      <c r="AW881" s="14" t="s">
        <v>33</v>
      </c>
      <c r="AX881" s="14" t="s">
        <v>85</v>
      </c>
      <c r="AY881" s="241" t="s">
        <v>149</v>
      </c>
    </row>
    <row r="882" spans="1:65" s="2" customFormat="1" ht="21.75" customHeight="1">
      <c r="A882" s="34"/>
      <c r="B882" s="35"/>
      <c r="C882" s="204" t="s">
        <v>772</v>
      </c>
      <c r="D882" s="204" t="s">
        <v>151</v>
      </c>
      <c r="E882" s="205" t="s">
        <v>773</v>
      </c>
      <c r="F882" s="206" t="s">
        <v>774</v>
      </c>
      <c r="G882" s="207" t="s">
        <v>258</v>
      </c>
      <c r="H882" s="208">
        <v>1</v>
      </c>
      <c r="I882" s="209"/>
      <c r="J882" s="210">
        <f>ROUND(I882*H882,2)</f>
        <v>0</v>
      </c>
      <c r="K882" s="206" t="s">
        <v>155</v>
      </c>
      <c r="L882" s="39"/>
      <c r="M882" s="211" t="s">
        <v>1</v>
      </c>
      <c r="N882" s="212" t="s">
        <v>42</v>
      </c>
      <c r="O882" s="71"/>
      <c r="P882" s="213">
        <f>O882*H882</f>
        <v>0</v>
      </c>
      <c r="Q882" s="213">
        <v>0</v>
      </c>
      <c r="R882" s="213">
        <f>Q882*H882</f>
        <v>0</v>
      </c>
      <c r="S882" s="213">
        <v>0</v>
      </c>
      <c r="T882" s="214">
        <f>S882*H882</f>
        <v>0</v>
      </c>
      <c r="U882" s="34"/>
      <c r="V882" s="34"/>
      <c r="W882" s="34"/>
      <c r="X882" s="34"/>
      <c r="Y882" s="34"/>
      <c r="Z882" s="34"/>
      <c r="AA882" s="34"/>
      <c r="AB882" s="34"/>
      <c r="AC882" s="34"/>
      <c r="AD882" s="34"/>
      <c r="AE882" s="34"/>
      <c r="AR882" s="215" t="s">
        <v>620</v>
      </c>
      <c r="AT882" s="215" t="s">
        <v>151</v>
      </c>
      <c r="AU882" s="215" t="s">
        <v>85</v>
      </c>
      <c r="AY882" s="17" t="s">
        <v>149</v>
      </c>
      <c r="BE882" s="216">
        <f>IF(N882="základní",J882,0)</f>
        <v>0</v>
      </c>
      <c r="BF882" s="216">
        <f>IF(N882="snížená",J882,0)</f>
        <v>0</v>
      </c>
      <c r="BG882" s="216">
        <f>IF(N882="zákl. přenesená",J882,0)</f>
        <v>0</v>
      </c>
      <c r="BH882" s="216">
        <f>IF(N882="sníž. přenesená",J882,0)</f>
        <v>0</v>
      </c>
      <c r="BI882" s="216">
        <f>IF(N882="nulová",J882,0)</f>
        <v>0</v>
      </c>
      <c r="BJ882" s="17" t="s">
        <v>85</v>
      </c>
      <c r="BK882" s="216">
        <f>ROUND(I882*H882,2)</f>
        <v>0</v>
      </c>
      <c r="BL882" s="17" t="s">
        <v>620</v>
      </c>
      <c r="BM882" s="215" t="s">
        <v>775</v>
      </c>
    </row>
    <row r="883" spans="1:65" s="2" customFormat="1" ht="48.75">
      <c r="A883" s="34"/>
      <c r="B883" s="35"/>
      <c r="C883" s="36"/>
      <c r="D883" s="217" t="s">
        <v>158</v>
      </c>
      <c r="E883" s="36"/>
      <c r="F883" s="218" t="s">
        <v>776</v>
      </c>
      <c r="G883" s="36"/>
      <c r="H883" s="36"/>
      <c r="I883" s="116"/>
      <c r="J883" s="36"/>
      <c r="K883" s="36"/>
      <c r="L883" s="39"/>
      <c r="M883" s="219"/>
      <c r="N883" s="220"/>
      <c r="O883" s="71"/>
      <c r="P883" s="71"/>
      <c r="Q883" s="71"/>
      <c r="R883" s="71"/>
      <c r="S883" s="71"/>
      <c r="T883" s="72"/>
      <c r="U883" s="34"/>
      <c r="V883" s="34"/>
      <c r="W883" s="34"/>
      <c r="X883" s="34"/>
      <c r="Y883" s="34"/>
      <c r="Z883" s="34"/>
      <c r="AA883" s="34"/>
      <c r="AB883" s="34"/>
      <c r="AC883" s="34"/>
      <c r="AD883" s="34"/>
      <c r="AE883" s="34"/>
      <c r="AT883" s="17" t="s">
        <v>158</v>
      </c>
      <c r="AU883" s="17" t="s">
        <v>85</v>
      </c>
    </row>
    <row r="884" spans="1:65" s="13" customFormat="1">
      <c r="B884" s="221"/>
      <c r="C884" s="222"/>
      <c r="D884" s="217" t="s">
        <v>159</v>
      </c>
      <c r="E884" s="223" t="s">
        <v>1</v>
      </c>
      <c r="F884" s="224" t="s">
        <v>160</v>
      </c>
      <c r="G884" s="222"/>
      <c r="H884" s="223" t="s">
        <v>1</v>
      </c>
      <c r="I884" s="225"/>
      <c r="J884" s="222"/>
      <c r="K884" s="222"/>
      <c r="L884" s="226"/>
      <c r="M884" s="227"/>
      <c r="N884" s="228"/>
      <c r="O884" s="228"/>
      <c r="P884" s="228"/>
      <c r="Q884" s="228"/>
      <c r="R884" s="228"/>
      <c r="S884" s="228"/>
      <c r="T884" s="229"/>
      <c r="AT884" s="230" t="s">
        <v>159</v>
      </c>
      <c r="AU884" s="230" t="s">
        <v>85</v>
      </c>
      <c r="AV884" s="13" t="s">
        <v>85</v>
      </c>
      <c r="AW884" s="13" t="s">
        <v>33</v>
      </c>
      <c r="AX884" s="13" t="s">
        <v>77</v>
      </c>
      <c r="AY884" s="230" t="s">
        <v>149</v>
      </c>
    </row>
    <row r="885" spans="1:65" s="14" customFormat="1">
      <c r="B885" s="231"/>
      <c r="C885" s="232"/>
      <c r="D885" s="217" t="s">
        <v>159</v>
      </c>
      <c r="E885" s="233" t="s">
        <v>1</v>
      </c>
      <c r="F885" s="234" t="s">
        <v>85</v>
      </c>
      <c r="G885" s="232"/>
      <c r="H885" s="235">
        <v>1</v>
      </c>
      <c r="I885" s="236"/>
      <c r="J885" s="232"/>
      <c r="K885" s="232"/>
      <c r="L885" s="237"/>
      <c r="M885" s="238"/>
      <c r="N885" s="239"/>
      <c r="O885" s="239"/>
      <c r="P885" s="239"/>
      <c r="Q885" s="239"/>
      <c r="R885" s="239"/>
      <c r="S885" s="239"/>
      <c r="T885" s="240"/>
      <c r="AT885" s="241" t="s">
        <v>159</v>
      </c>
      <c r="AU885" s="241" t="s">
        <v>85</v>
      </c>
      <c r="AV885" s="14" t="s">
        <v>87</v>
      </c>
      <c r="AW885" s="14" t="s">
        <v>33</v>
      </c>
      <c r="AX885" s="14" t="s">
        <v>85</v>
      </c>
      <c r="AY885" s="241" t="s">
        <v>149</v>
      </c>
    </row>
    <row r="886" spans="1:65" s="2" customFormat="1" ht="21.75" customHeight="1">
      <c r="A886" s="34"/>
      <c r="B886" s="35"/>
      <c r="C886" s="204" t="s">
        <v>777</v>
      </c>
      <c r="D886" s="204" t="s">
        <v>151</v>
      </c>
      <c r="E886" s="205" t="s">
        <v>778</v>
      </c>
      <c r="F886" s="206" t="s">
        <v>779</v>
      </c>
      <c r="G886" s="207" t="s">
        <v>258</v>
      </c>
      <c r="H886" s="208">
        <v>1</v>
      </c>
      <c r="I886" s="209"/>
      <c r="J886" s="210">
        <f>ROUND(I886*H886,2)</f>
        <v>0</v>
      </c>
      <c r="K886" s="206" t="s">
        <v>155</v>
      </c>
      <c r="L886" s="39"/>
      <c r="M886" s="211" t="s">
        <v>1</v>
      </c>
      <c r="N886" s="212" t="s">
        <v>42</v>
      </c>
      <c r="O886" s="71"/>
      <c r="P886" s="213">
        <f>O886*H886</f>
        <v>0</v>
      </c>
      <c r="Q886" s="213">
        <v>0</v>
      </c>
      <c r="R886" s="213">
        <f>Q886*H886</f>
        <v>0</v>
      </c>
      <c r="S886" s="213">
        <v>0</v>
      </c>
      <c r="T886" s="214">
        <f>S886*H886</f>
        <v>0</v>
      </c>
      <c r="U886" s="34"/>
      <c r="V886" s="34"/>
      <c r="W886" s="34"/>
      <c r="X886" s="34"/>
      <c r="Y886" s="34"/>
      <c r="Z886" s="34"/>
      <c r="AA886" s="34"/>
      <c r="AB886" s="34"/>
      <c r="AC886" s="34"/>
      <c r="AD886" s="34"/>
      <c r="AE886" s="34"/>
      <c r="AR886" s="215" t="s">
        <v>620</v>
      </c>
      <c r="AT886" s="215" t="s">
        <v>151</v>
      </c>
      <c r="AU886" s="215" t="s">
        <v>85</v>
      </c>
      <c r="AY886" s="17" t="s">
        <v>149</v>
      </c>
      <c r="BE886" s="216">
        <f>IF(N886="základní",J886,0)</f>
        <v>0</v>
      </c>
      <c r="BF886" s="216">
        <f>IF(N886="snížená",J886,0)</f>
        <v>0</v>
      </c>
      <c r="BG886" s="216">
        <f>IF(N886="zákl. přenesená",J886,0)</f>
        <v>0</v>
      </c>
      <c r="BH886" s="216">
        <f>IF(N886="sníž. přenesená",J886,0)</f>
        <v>0</v>
      </c>
      <c r="BI886" s="216">
        <f>IF(N886="nulová",J886,0)</f>
        <v>0</v>
      </c>
      <c r="BJ886" s="17" t="s">
        <v>85</v>
      </c>
      <c r="BK886" s="216">
        <f>ROUND(I886*H886,2)</f>
        <v>0</v>
      </c>
      <c r="BL886" s="17" t="s">
        <v>620</v>
      </c>
      <c r="BM886" s="215" t="s">
        <v>780</v>
      </c>
    </row>
    <row r="887" spans="1:65" s="2" customFormat="1" ht="39">
      <c r="A887" s="34"/>
      <c r="B887" s="35"/>
      <c r="C887" s="36"/>
      <c r="D887" s="217" t="s">
        <v>158</v>
      </c>
      <c r="E887" s="36"/>
      <c r="F887" s="218" t="s">
        <v>781</v>
      </c>
      <c r="G887" s="36"/>
      <c r="H887" s="36"/>
      <c r="I887" s="116"/>
      <c r="J887" s="36"/>
      <c r="K887" s="36"/>
      <c r="L887" s="39"/>
      <c r="M887" s="219"/>
      <c r="N887" s="220"/>
      <c r="O887" s="71"/>
      <c r="P887" s="71"/>
      <c r="Q887" s="71"/>
      <c r="R887" s="71"/>
      <c r="S887" s="71"/>
      <c r="T887" s="72"/>
      <c r="U887" s="34"/>
      <c r="V887" s="34"/>
      <c r="W887" s="34"/>
      <c r="X887" s="34"/>
      <c r="Y887" s="34"/>
      <c r="Z887" s="34"/>
      <c r="AA887" s="34"/>
      <c r="AB887" s="34"/>
      <c r="AC887" s="34"/>
      <c r="AD887" s="34"/>
      <c r="AE887" s="34"/>
      <c r="AT887" s="17" t="s">
        <v>158</v>
      </c>
      <c r="AU887" s="17" t="s">
        <v>85</v>
      </c>
    </row>
    <row r="888" spans="1:65" s="13" customFormat="1">
      <c r="B888" s="221"/>
      <c r="C888" s="222"/>
      <c r="D888" s="217" t="s">
        <v>159</v>
      </c>
      <c r="E888" s="223" t="s">
        <v>1</v>
      </c>
      <c r="F888" s="224" t="s">
        <v>160</v>
      </c>
      <c r="G888" s="222"/>
      <c r="H888" s="223" t="s">
        <v>1</v>
      </c>
      <c r="I888" s="225"/>
      <c r="J888" s="222"/>
      <c r="K888" s="222"/>
      <c r="L888" s="226"/>
      <c r="M888" s="227"/>
      <c r="N888" s="228"/>
      <c r="O888" s="228"/>
      <c r="P888" s="228"/>
      <c r="Q888" s="228"/>
      <c r="R888" s="228"/>
      <c r="S888" s="228"/>
      <c r="T888" s="229"/>
      <c r="AT888" s="230" t="s">
        <v>159</v>
      </c>
      <c r="AU888" s="230" t="s">
        <v>85</v>
      </c>
      <c r="AV888" s="13" t="s">
        <v>85</v>
      </c>
      <c r="AW888" s="13" t="s">
        <v>33</v>
      </c>
      <c r="AX888" s="13" t="s">
        <v>77</v>
      </c>
      <c r="AY888" s="230" t="s">
        <v>149</v>
      </c>
    </row>
    <row r="889" spans="1:65" s="14" customFormat="1">
      <c r="B889" s="231"/>
      <c r="C889" s="232"/>
      <c r="D889" s="217" t="s">
        <v>159</v>
      </c>
      <c r="E889" s="233" t="s">
        <v>1</v>
      </c>
      <c r="F889" s="234" t="s">
        <v>85</v>
      </c>
      <c r="G889" s="232"/>
      <c r="H889" s="235">
        <v>1</v>
      </c>
      <c r="I889" s="236"/>
      <c r="J889" s="232"/>
      <c r="K889" s="232"/>
      <c r="L889" s="237"/>
      <c r="M889" s="238"/>
      <c r="N889" s="239"/>
      <c r="O889" s="239"/>
      <c r="P889" s="239"/>
      <c r="Q889" s="239"/>
      <c r="R889" s="239"/>
      <c r="S889" s="239"/>
      <c r="T889" s="240"/>
      <c r="AT889" s="241" t="s">
        <v>159</v>
      </c>
      <c r="AU889" s="241" t="s">
        <v>85</v>
      </c>
      <c r="AV889" s="14" t="s">
        <v>87</v>
      </c>
      <c r="AW889" s="14" t="s">
        <v>33</v>
      </c>
      <c r="AX889" s="14" t="s">
        <v>85</v>
      </c>
      <c r="AY889" s="241" t="s">
        <v>149</v>
      </c>
    </row>
    <row r="890" spans="1:65" s="2" customFormat="1" ht="21.75" customHeight="1">
      <c r="A890" s="34"/>
      <c r="B890" s="35"/>
      <c r="C890" s="204" t="s">
        <v>782</v>
      </c>
      <c r="D890" s="204" t="s">
        <v>151</v>
      </c>
      <c r="E890" s="205" t="s">
        <v>783</v>
      </c>
      <c r="F890" s="206" t="s">
        <v>784</v>
      </c>
      <c r="G890" s="207" t="s">
        <v>258</v>
      </c>
      <c r="H890" s="208">
        <v>1</v>
      </c>
      <c r="I890" s="209"/>
      <c r="J890" s="210">
        <f>ROUND(I890*H890,2)</f>
        <v>0</v>
      </c>
      <c r="K890" s="206" t="s">
        <v>155</v>
      </c>
      <c r="L890" s="39"/>
      <c r="M890" s="211" t="s">
        <v>1</v>
      </c>
      <c r="N890" s="212" t="s">
        <v>42</v>
      </c>
      <c r="O890" s="71"/>
      <c r="P890" s="213">
        <f>O890*H890</f>
        <v>0</v>
      </c>
      <c r="Q890" s="213">
        <v>0</v>
      </c>
      <c r="R890" s="213">
        <f>Q890*H890</f>
        <v>0</v>
      </c>
      <c r="S890" s="213">
        <v>0</v>
      </c>
      <c r="T890" s="214">
        <f>S890*H890</f>
        <v>0</v>
      </c>
      <c r="U890" s="34"/>
      <c r="V890" s="34"/>
      <c r="W890" s="34"/>
      <c r="X890" s="34"/>
      <c r="Y890" s="34"/>
      <c r="Z890" s="34"/>
      <c r="AA890" s="34"/>
      <c r="AB890" s="34"/>
      <c r="AC890" s="34"/>
      <c r="AD890" s="34"/>
      <c r="AE890" s="34"/>
      <c r="AR890" s="215" t="s">
        <v>620</v>
      </c>
      <c r="AT890" s="215" t="s">
        <v>151</v>
      </c>
      <c r="AU890" s="215" t="s">
        <v>85</v>
      </c>
      <c r="AY890" s="17" t="s">
        <v>149</v>
      </c>
      <c r="BE890" s="216">
        <f>IF(N890="základní",J890,0)</f>
        <v>0</v>
      </c>
      <c r="BF890" s="216">
        <f>IF(N890="snížená",J890,0)</f>
        <v>0</v>
      </c>
      <c r="BG890" s="216">
        <f>IF(N890="zákl. přenesená",J890,0)</f>
        <v>0</v>
      </c>
      <c r="BH890" s="216">
        <f>IF(N890="sníž. přenesená",J890,0)</f>
        <v>0</v>
      </c>
      <c r="BI890" s="216">
        <f>IF(N890="nulová",J890,0)</f>
        <v>0</v>
      </c>
      <c r="BJ890" s="17" t="s">
        <v>85</v>
      </c>
      <c r="BK890" s="216">
        <f>ROUND(I890*H890,2)</f>
        <v>0</v>
      </c>
      <c r="BL890" s="17" t="s">
        <v>620</v>
      </c>
      <c r="BM890" s="215" t="s">
        <v>785</v>
      </c>
    </row>
    <row r="891" spans="1:65" s="2" customFormat="1" ht="48.75">
      <c r="A891" s="34"/>
      <c r="B891" s="35"/>
      <c r="C891" s="36"/>
      <c r="D891" s="217" t="s">
        <v>158</v>
      </c>
      <c r="E891" s="36"/>
      <c r="F891" s="218" t="s">
        <v>786</v>
      </c>
      <c r="G891" s="36"/>
      <c r="H891" s="36"/>
      <c r="I891" s="116"/>
      <c r="J891" s="36"/>
      <c r="K891" s="36"/>
      <c r="L891" s="39"/>
      <c r="M891" s="219"/>
      <c r="N891" s="220"/>
      <c r="O891" s="71"/>
      <c r="P891" s="71"/>
      <c r="Q891" s="71"/>
      <c r="R891" s="71"/>
      <c r="S891" s="71"/>
      <c r="T891" s="72"/>
      <c r="U891" s="34"/>
      <c r="V891" s="34"/>
      <c r="W891" s="34"/>
      <c r="X891" s="34"/>
      <c r="Y891" s="34"/>
      <c r="Z891" s="34"/>
      <c r="AA891" s="34"/>
      <c r="AB891" s="34"/>
      <c r="AC891" s="34"/>
      <c r="AD891" s="34"/>
      <c r="AE891" s="34"/>
      <c r="AT891" s="17" t="s">
        <v>158</v>
      </c>
      <c r="AU891" s="17" t="s">
        <v>85</v>
      </c>
    </row>
    <row r="892" spans="1:65" s="13" customFormat="1">
      <c r="B892" s="221"/>
      <c r="C892" s="222"/>
      <c r="D892" s="217" t="s">
        <v>159</v>
      </c>
      <c r="E892" s="223" t="s">
        <v>1</v>
      </c>
      <c r="F892" s="224" t="s">
        <v>160</v>
      </c>
      <c r="G892" s="222"/>
      <c r="H892" s="223" t="s">
        <v>1</v>
      </c>
      <c r="I892" s="225"/>
      <c r="J892" s="222"/>
      <c r="K892" s="222"/>
      <c r="L892" s="226"/>
      <c r="M892" s="227"/>
      <c r="N892" s="228"/>
      <c r="O892" s="228"/>
      <c r="P892" s="228"/>
      <c r="Q892" s="228"/>
      <c r="R892" s="228"/>
      <c r="S892" s="228"/>
      <c r="T892" s="229"/>
      <c r="AT892" s="230" t="s">
        <v>159</v>
      </c>
      <c r="AU892" s="230" t="s">
        <v>85</v>
      </c>
      <c r="AV892" s="13" t="s">
        <v>85</v>
      </c>
      <c r="AW892" s="13" t="s">
        <v>33</v>
      </c>
      <c r="AX892" s="13" t="s">
        <v>77</v>
      </c>
      <c r="AY892" s="230" t="s">
        <v>149</v>
      </c>
    </row>
    <row r="893" spans="1:65" s="14" customFormat="1">
      <c r="B893" s="231"/>
      <c r="C893" s="232"/>
      <c r="D893" s="217" t="s">
        <v>159</v>
      </c>
      <c r="E893" s="233" t="s">
        <v>1</v>
      </c>
      <c r="F893" s="234" t="s">
        <v>85</v>
      </c>
      <c r="G893" s="232"/>
      <c r="H893" s="235">
        <v>1</v>
      </c>
      <c r="I893" s="236"/>
      <c r="J893" s="232"/>
      <c r="K893" s="232"/>
      <c r="L893" s="237"/>
      <c r="M893" s="238"/>
      <c r="N893" s="239"/>
      <c r="O893" s="239"/>
      <c r="P893" s="239"/>
      <c r="Q893" s="239"/>
      <c r="R893" s="239"/>
      <c r="S893" s="239"/>
      <c r="T893" s="240"/>
      <c r="AT893" s="241" t="s">
        <v>159</v>
      </c>
      <c r="AU893" s="241" t="s">
        <v>85</v>
      </c>
      <c r="AV893" s="14" t="s">
        <v>87</v>
      </c>
      <c r="AW893" s="14" t="s">
        <v>33</v>
      </c>
      <c r="AX893" s="14" t="s">
        <v>85</v>
      </c>
      <c r="AY893" s="241" t="s">
        <v>149</v>
      </c>
    </row>
    <row r="894" spans="1:65" s="2" customFormat="1" ht="21.75" customHeight="1">
      <c r="A894" s="34"/>
      <c r="B894" s="35"/>
      <c r="C894" s="204" t="s">
        <v>787</v>
      </c>
      <c r="D894" s="204" t="s">
        <v>151</v>
      </c>
      <c r="E894" s="205" t="s">
        <v>788</v>
      </c>
      <c r="F894" s="206" t="s">
        <v>789</v>
      </c>
      <c r="G894" s="207" t="s">
        <v>258</v>
      </c>
      <c r="H894" s="208">
        <v>1</v>
      </c>
      <c r="I894" s="209"/>
      <c r="J894" s="210">
        <f>ROUND(I894*H894,2)</f>
        <v>0</v>
      </c>
      <c r="K894" s="206" t="s">
        <v>155</v>
      </c>
      <c r="L894" s="39"/>
      <c r="M894" s="211" t="s">
        <v>1</v>
      </c>
      <c r="N894" s="212" t="s">
        <v>42</v>
      </c>
      <c r="O894" s="71"/>
      <c r="P894" s="213">
        <f>O894*H894</f>
        <v>0</v>
      </c>
      <c r="Q894" s="213">
        <v>0</v>
      </c>
      <c r="R894" s="213">
        <f>Q894*H894</f>
        <v>0</v>
      </c>
      <c r="S894" s="213">
        <v>0</v>
      </c>
      <c r="T894" s="214">
        <f>S894*H894</f>
        <v>0</v>
      </c>
      <c r="U894" s="34"/>
      <c r="V894" s="34"/>
      <c r="W894" s="34"/>
      <c r="X894" s="34"/>
      <c r="Y894" s="34"/>
      <c r="Z894" s="34"/>
      <c r="AA894" s="34"/>
      <c r="AB894" s="34"/>
      <c r="AC894" s="34"/>
      <c r="AD894" s="34"/>
      <c r="AE894" s="34"/>
      <c r="AR894" s="215" t="s">
        <v>620</v>
      </c>
      <c r="AT894" s="215" t="s">
        <v>151</v>
      </c>
      <c r="AU894" s="215" t="s">
        <v>85</v>
      </c>
      <c r="AY894" s="17" t="s">
        <v>149</v>
      </c>
      <c r="BE894" s="216">
        <f>IF(N894="základní",J894,0)</f>
        <v>0</v>
      </c>
      <c r="BF894" s="216">
        <f>IF(N894="snížená",J894,0)</f>
        <v>0</v>
      </c>
      <c r="BG894" s="216">
        <f>IF(N894="zákl. přenesená",J894,0)</f>
        <v>0</v>
      </c>
      <c r="BH894" s="216">
        <f>IF(N894="sníž. přenesená",J894,0)</f>
        <v>0</v>
      </c>
      <c r="BI894" s="216">
        <f>IF(N894="nulová",J894,0)</f>
        <v>0</v>
      </c>
      <c r="BJ894" s="17" t="s">
        <v>85</v>
      </c>
      <c r="BK894" s="216">
        <f>ROUND(I894*H894,2)</f>
        <v>0</v>
      </c>
      <c r="BL894" s="17" t="s">
        <v>620</v>
      </c>
      <c r="BM894" s="215" t="s">
        <v>790</v>
      </c>
    </row>
    <row r="895" spans="1:65" s="2" customFormat="1" ht="29.25">
      <c r="A895" s="34"/>
      <c r="B895" s="35"/>
      <c r="C895" s="36"/>
      <c r="D895" s="217" t="s">
        <v>158</v>
      </c>
      <c r="E895" s="36"/>
      <c r="F895" s="218" t="s">
        <v>791</v>
      </c>
      <c r="G895" s="36"/>
      <c r="H895" s="36"/>
      <c r="I895" s="116"/>
      <c r="J895" s="36"/>
      <c r="K895" s="36"/>
      <c r="L895" s="39"/>
      <c r="M895" s="219"/>
      <c r="N895" s="220"/>
      <c r="O895" s="71"/>
      <c r="P895" s="71"/>
      <c r="Q895" s="71"/>
      <c r="R895" s="71"/>
      <c r="S895" s="71"/>
      <c r="T895" s="72"/>
      <c r="U895" s="34"/>
      <c r="V895" s="34"/>
      <c r="W895" s="34"/>
      <c r="X895" s="34"/>
      <c r="Y895" s="34"/>
      <c r="Z895" s="34"/>
      <c r="AA895" s="34"/>
      <c r="AB895" s="34"/>
      <c r="AC895" s="34"/>
      <c r="AD895" s="34"/>
      <c r="AE895" s="34"/>
      <c r="AT895" s="17" t="s">
        <v>158</v>
      </c>
      <c r="AU895" s="17" t="s">
        <v>85</v>
      </c>
    </row>
    <row r="896" spans="1:65" s="13" customFormat="1">
      <c r="B896" s="221"/>
      <c r="C896" s="222"/>
      <c r="D896" s="217" t="s">
        <v>159</v>
      </c>
      <c r="E896" s="223" t="s">
        <v>1</v>
      </c>
      <c r="F896" s="224" t="s">
        <v>160</v>
      </c>
      <c r="G896" s="222"/>
      <c r="H896" s="223" t="s">
        <v>1</v>
      </c>
      <c r="I896" s="225"/>
      <c r="J896" s="222"/>
      <c r="K896" s="222"/>
      <c r="L896" s="226"/>
      <c r="M896" s="227"/>
      <c r="N896" s="228"/>
      <c r="O896" s="228"/>
      <c r="P896" s="228"/>
      <c r="Q896" s="228"/>
      <c r="R896" s="228"/>
      <c r="S896" s="228"/>
      <c r="T896" s="229"/>
      <c r="AT896" s="230" t="s">
        <v>159</v>
      </c>
      <c r="AU896" s="230" t="s">
        <v>85</v>
      </c>
      <c r="AV896" s="13" t="s">
        <v>85</v>
      </c>
      <c r="AW896" s="13" t="s">
        <v>33</v>
      </c>
      <c r="AX896" s="13" t="s">
        <v>77</v>
      </c>
      <c r="AY896" s="230" t="s">
        <v>149</v>
      </c>
    </row>
    <row r="897" spans="1:65" s="14" customFormat="1">
      <c r="B897" s="231"/>
      <c r="C897" s="232"/>
      <c r="D897" s="217" t="s">
        <v>159</v>
      </c>
      <c r="E897" s="233" t="s">
        <v>1</v>
      </c>
      <c r="F897" s="234" t="s">
        <v>85</v>
      </c>
      <c r="G897" s="232"/>
      <c r="H897" s="235">
        <v>1</v>
      </c>
      <c r="I897" s="236"/>
      <c r="J897" s="232"/>
      <c r="K897" s="232"/>
      <c r="L897" s="237"/>
      <c r="M897" s="238"/>
      <c r="N897" s="239"/>
      <c r="O897" s="239"/>
      <c r="P897" s="239"/>
      <c r="Q897" s="239"/>
      <c r="R897" s="239"/>
      <c r="S897" s="239"/>
      <c r="T897" s="240"/>
      <c r="AT897" s="241" t="s">
        <v>159</v>
      </c>
      <c r="AU897" s="241" t="s">
        <v>85</v>
      </c>
      <c r="AV897" s="14" t="s">
        <v>87</v>
      </c>
      <c r="AW897" s="14" t="s">
        <v>33</v>
      </c>
      <c r="AX897" s="14" t="s">
        <v>85</v>
      </c>
      <c r="AY897" s="241" t="s">
        <v>149</v>
      </c>
    </row>
    <row r="898" spans="1:65" s="2" customFormat="1" ht="21.75" customHeight="1">
      <c r="A898" s="34"/>
      <c r="B898" s="35"/>
      <c r="C898" s="204" t="s">
        <v>792</v>
      </c>
      <c r="D898" s="204" t="s">
        <v>151</v>
      </c>
      <c r="E898" s="205" t="s">
        <v>793</v>
      </c>
      <c r="F898" s="206" t="s">
        <v>794</v>
      </c>
      <c r="G898" s="207" t="s">
        <v>258</v>
      </c>
      <c r="H898" s="208">
        <v>1</v>
      </c>
      <c r="I898" s="209"/>
      <c r="J898" s="210">
        <f>ROUND(I898*H898,2)</f>
        <v>0</v>
      </c>
      <c r="K898" s="206" t="s">
        <v>155</v>
      </c>
      <c r="L898" s="39"/>
      <c r="M898" s="211" t="s">
        <v>1</v>
      </c>
      <c r="N898" s="212" t="s">
        <v>42</v>
      </c>
      <c r="O898" s="71"/>
      <c r="P898" s="213">
        <f>O898*H898</f>
        <v>0</v>
      </c>
      <c r="Q898" s="213">
        <v>0</v>
      </c>
      <c r="R898" s="213">
        <f>Q898*H898</f>
        <v>0</v>
      </c>
      <c r="S898" s="213">
        <v>0</v>
      </c>
      <c r="T898" s="214">
        <f>S898*H898</f>
        <v>0</v>
      </c>
      <c r="U898" s="34"/>
      <c r="V898" s="34"/>
      <c r="W898" s="34"/>
      <c r="X898" s="34"/>
      <c r="Y898" s="34"/>
      <c r="Z898" s="34"/>
      <c r="AA898" s="34"/>
      <c r="AB898" s="34"/>
      <c r="AC898" s="34"/>
      <c r="AD898" s="34"/>
      <c r="AE898" s="34"/>
      <c r="AR898" s="215" t="s">
        <v>620</v>
      </c>
      <c r="AT898" s="215" t="s">
        <v>151</v>
      </c>
      <c r="AU898" s="215" t="s">
        <v>85</v>
      </c>
      <c r="AY898" s="17" t="s">
        <v>149</v>
      </c>
      <c r="BE898" s="216">
        <f>IF(N898="základní",J898,0)</f>
        <v>0</v>
      </c>
      <c r="BF898" s="216">
        <f>IF(N898="snížená",J898,0)</f>
        <v>0</v>
      </c>
      <c r="BG898" s="216">
        <f>IF(N898="zákl. přenesená",J898,0)</f>
        <v>0</v>
      </c>
      <c r="BH898" s="216">
        <f>IF(N898="sníž. přenesená",J898,0)</f>
        <v>0</v>
      </c>
      <c r="BI898" s="216">
        <f>IF(N898="nulová",J898,0)</f>
        <v>0</v>
      </c>
      <c r="BJ898" s="17" t="s">
        <v>85</v>
      </c>
      <c r="BK898" s="216">
        <f>ROUND(I898*H898,2)</f>
        <v>0</v>
      </c>
      <c r="BL898" s="17" t="s">
        <v>620</v>
      </c>
      <c r="BM898" s="215" t="s">
        <v>795</v>
      </c>
    </row>
    <row r="899" spans="1:65" s="2" customFormat="1" ht="19.5">
      <c r="A899" s="34"/>
      <c r="B899" s="35"/>
      <c r="C899" s="36"/>
      <c r="D899" s="217" t="s">
        <v>158</v>
      </c>
      <c r="E899" s="36"/>
      <c r="F899" s="218" t="s">
        <v>794</v>
      </c>
      <c r="G899" s="36"/>
      <c r="H899" s="36"/>
      <c r="I899" s="116"/>
      <c r="J899" s="36"/>
      <c r="K899" s="36"/>
      <c r="L899" s="39"/>
      <c r="M899" s="219"/>
      <c r="N899" s="220"/>
      <c r="O899" s="71"/>
      <c r="P899" s="71"/>
      <c r="Q899" s="71"/>
      <c r="R899" s="71"/>
      <c r="S899" s="71"/>
      <c r="T899" s="72"/>
      <c r="U899" s="34"/>
      <c r="V899" s="34"/>
      <c r="W899" s="34"/>
      <c r="X899" s="34"/>
      <c r="Y899" s="34"/>
      <c r="Z899" s="34"/>
      <c r="AA899" s="34"/>
      <c r="AB899" s="34"/>
      <c r="AC899" s="34"/>
      <c r="AD899" s="34"/>
      <c r="AE899" s="34"/>
      <c r="AT899" s="17" t="s">
        <v>158</v>
      </c>
      <c r="AU899" s="17" t="s">
        <v>85</v>
      </c>
    </row>
    <row r="900" spans="1:65" s="13" customFormat="1">
      <c r="B900" s="221"/>
      <c r="C900" s="222"/>
      <c r="D900" s="217" t="s">
        <v>159</v>
      </c>
      <c r="E900" s="223" t="s">
        <v>1</v>
      </c>
      <c r="F900" s="224" t="s">
        <v>160</v>
      </c>
      <c r="G900" s="222"/>
      <c r="H900" s="223" t="s">
        <v>1</v>
      </c>
      <c r="I900" s="225"/>
      <c r="J900" s="222"/>
      <c r="K900" s="222"/>
      <c r="L900" s="226"/>
      <c r="M900" s="227"/>
      <c r="N900" s="228"/>
      <c r="O900" s="228"/>
      <c r="P900" s="228"/>
      <c r="Q900" s="228"/>
      <c r="R900" s="228"/>
      <c r="S900" s="228"/>
      <c r="T900" s="229"/>
      <c r="AT900" s="230" t="s">
        <v>159</v>
      </c>
      <c r="AU900" s="230" t="s">
        <v>85</v>
      </c>
      <c r="AV900" s="13" t="s">
        <v>85</v>
      </c>
      <c r="AW900" s="13" t="s">
        <v>33</v>
      </c>
      <c r="AX900" s="13" t="s">
        <v>77</v>
      </c>
      <c r="AY900" s="230" t="s">
        <v>149</v>
      </c>
    </row>
    <row r="901" spans="1:65" s="14" customFormat="1">
      <c r="B901" s="231"/>
      <c r="C901" s="232"/>
      <c r="D901" s="217" t="s">
        <v>159</v>
      </c>
      <c r="E901" s="233" t="s">
        <v>1</v>
      </c>
      <c r="F901" s="234" t="s">
        <v>85</v>
      </c>
      <c r="G901" s="232"/>
      <c r="H901" s="235">
        <v>1</v>
      </c>
      <c r="I901" s="236"/>
      <c r="J901" s="232"/>
      <c r="K901" s="232"/>
      <c r="L901" s="237"/>
      <c r="M901" s="238"/>
      <c r="N901" s="239"/>
      <c r="O901" s="239"/>
      <c r="P901" s="239"/>
      <c r="Q901" s="239"/>
      <c r="R901" s="239"/>
      <c r="S901" s="239"/>
      <c r="T901" s="240"/>
      <c r="AT901" s="241" t="s">
        <v>159</v>
      </c>
      <c r="AU901" s="241" t="s">
        <v>85</v>
      </c>
      <c r="AV901" s="14" t="s">
        <v>87</v>
      </c>
      <c r="AW901" s="14" t="s">
        <v>33</v>
      </c>
      <c r="AX901" s="14" t="s">
        <v>85</v>
      </c>
      <c r="AY901" s="241" t="s">
        <v>149</v>
      </c>
    </row>
    <row r="902" spans="1:65" s="2" customFormat="1" ht="21.75" customHeight="1">
      <c r="A902" s="34"/>
      <c r="B902" s="35"/>
      <c r="C902" s="204" t="s">
        <v>796</v>
      </c>
      <c r="D902" s="204" t="s">
        <v>151</v>
      </c>
      <c r="E902" s="205" t="s">
        <v>797</v>
      </c>
      <c r="F902" s="206" t="s">
        <v>798</v>
      </c>
      <c r="G902" s="207" t="s">
        <v>258</v>
      </c>
      <c r="H902" s="208">
        <v>1</v>
      </c>
      <c r="I902" s="209"/>
      <c r="J902" s="210">
        <f>ROUND(I902*H902,2)</f>
        <v>0</v>
      </c>
      <c r="K902" s="206" t="s">
        <v>155</v>
      </c>
      <c r="L902" s="39"/>
      <c r="M902" s="211" t="s">
        <v>1</v>
      </c>
      <c r="N902" s="212" t="s">
        <v>42</v>
      </c>
      <c r="O902" s="71"/>
      <c r="P902" s="213">
        <f>O902*H902</f>
        <v>0</v>
      </c>
      <c r="Q902" s="213">
        <v>0</v>
      </c>
      <c r="R902" s="213">
        <f>Q902*H902</f>
        <v>0</v>
      </c>
      <c r="S902" s="213">
        <v>0</v>
      </c>
      <c r="T902" s="214">
        <f>S902*H902</f>
        <v>0</v>
      </c>
      <c r="U902" s="34"/>
      <c r="V902" s="34"/>
      <c r="W902" s="34"/>
      <c r="X902" s="34"/>
      <c r="Y902" s="34"/>
      <c r="Z902" s="34"/>
      <c r="AA902" s="34"/>
      <c r="AB902" s="34"/>
      <c r="AC902" s="34"/>
      <c r="AD902" s="34"/>
      <c r="AE902" s="34"/>
      <c r="AR902" s="215" t="s">
        <v>620</v>
      </c>
      <c r="AT902" s="215" t="s">
        <v>151</v>
      </c>
      <c r="AU902" s="215" t="s">
        <v>85</v>
      </c>
      <c r="AY902" s="17" t="s">
        <v>149</v>
      </c>
      <c r="BE902" s="216">
        <f>IF(N902="základní",J902,0)</f>
        <v>0</v>
      </c>
      <c r="BF902" s="216">
        <f>IF(N902="snížená",J902,0)</f>
        <v>0</v>
      </c>
      <c r="BG902" s="216">
        <f>IF(N902="zákl. přenesená",J902,0)</f>
        <v>0</v>
      </c>
      <c r="BH902" s="216">
        <f>IF(N902="sníž. přenesená",J902,0)</f>
        <v>0</v>
      </c>
      <c r="BI902" s="216">
        <f>IF(N902="nulová",J902,0)</f>
        <v>0</v>
      </c>
      <c r="BJ902" s="17" t="s">
        <v>85</v>
      </c>
      <c r="BK902" s="216">
        <f>ROUND(I902*H902,2)</f>
        <v>0</v>
      </c>
      <c r="BL902" s="17" t="s">
        <v>620</v>
      </c>
      <c r="BM902" s="215" t="s">
        <v>799</v>
      </c>
    </row>
    <row r="903" spans="1:65" s="2" customFormat="1">
      <c r="A903" s="34"/>
      <c r="B903" s="35"/>
      <c r="C903" s="36"/>
      <c r="D903" s="217" t="s">
        <v>158</v>
      </c>
      <c r="E903" s="36"/>
      <c r="F903" s="218" t="s">
        <v>798</v>
      </c>
      <c r="G903" s="36"/>
      <c r="H903" s="36"/>
      <c r="I903" s="116"/>
      <c r="J903" s="36"/>
      <c r="K903" s="36"/>
      <c r="L903" s="39"/>
      <c r="M903" s="219"/>
      <c r="N903" s="220"/>
      <c r="O903" s="71"/>
      <c r="P903" s="71"/>
      <c r="Q903" s="71"/>
      <c r="R903" s="71"/>
      <c r="S903" s="71"/>
      <c r="T903" s="72"/>
      <c r="U903" s="34"/>
      <c r="V903" s="34"/>
      <c r="W903" s="34"/>
      <c r="X903" s="34"/>
      <c r="Y903" s="34"/>
      <c r="Z903" s="34"/>
      <c r="AA903" s="34"/>
      <c r="AB903" s="34"/>
      <c r="AC903" s="34"/>
      <c r="AD903" s="34"/>
      <c r="AE903" s="34"/>
      <c r="AT903" s="17" t="s">
        <v>158</v>
      </c>
      <c r="AU903" s="17" t="s">
        <v>85</v>
      </c>
    </row>
    <row r="904" spans="1:65" s="13" customFormat="1">
      <c r="B904" s="221"/>
      <c r="C904" s="222"/>
      <c r="D904" s="217" t="s">
        <v>159</v>
      </c>
      <c r="E904" s="223" t="s">
        <v>1</v>
      </c>
      <c r="F904" s="224" t="s">
        <v>160</v>
      </c>
      <c r="G904" s="222"/>
      <c r="H904" s="223" t="s">
        <v>1</v>
      </c>
      <c r="I904" s="225"/>
      <c r="J904" s="222"/>
      <c r="K904" s="222"/>
      <c r="L904" s="226"/>
      <c r="M904" s="227"/>
      <c r="N904" s="228"/>
      <c r="O904" s="228"/>
      <c r="P904" s="228"/>
      <c r="Q904" s="228"/>
      <c r="R904" s="228"/>
      <c r="S904" s="228"/>
      <c r="T904" s="229"/>
      <c r="AT904" s="230" t="s">
        <v>159</v>
      </c>
      <c r="AU904" s="230" t="s">
        <v>85</v>
      </c>
      <c r="AV904" s="13" t="s">
        <v>85</v>
      </c>
      <c r="AW904" s="13" t="s">
        <v>33</v>
      </c>
      <c r="AX904" s="13" t="s">
        <v>77</v>
      </c>
      <c r="AY904" s="230" t="s">
        <v>149</v>
      </c>
    </row>
    <row r="905" spans="1:65" s="14" customFormat="1">
      <c r="B905" s="231"/>
      <c r="C905" s="232"/>
      <c r="D905" s="217" t="s">
        <v>159</v>
      </c>
      <c r="E905" s="233" t="s">
        <v>1</v>
      </c>
      <c r="F905" s="234" t="s">
        <v>85</v>
      </c>
      <c r="G905" s="232"/>
      <c r="H905" s="235">
        <v>1</v>
      </c>
      <c r="I905" s="236"/>
      <c r="J905" s="232"/>
      <c r="K905" s="232"/>
      <c r="L905" s="237"/>
      <c r="M905" s="238"/>
      <c r="N905" s="239"/>
      <c r="O905" s="239"/>
      <c r="P905" s="239"/>
      <c r="Q905" s="239"/>
      <c r="R905" s="239"/>
      <c r="S905" s="239"/>
      <c r="T905" s="240"/>
      <c r="AT905" s="241" t="s">
        <v>159</v>
      </c>
      <c r="AU905" s="241" t="s">
        <v>85</v>
      </c>
      <c r="AV905" s="14" t="s">
        <v>87</v>
      </c>
      <c r="AW905" s="14" t="s">
        <v>33</v>
      </c>
      <c r="AX905" s="14" t="s">
        <v>85</v>
      </c>
      <c r="AY905" s="241" t="s">
        <v>149</v>
      </c>
    </row>
    <row r="906" spans="1:65" s="2" customFormat="1" ht="21.75" customHeight="1">
      <c r="A906" s="34"/>
      <c r="B906" s="35"/>
      <c r="C906" s="204" t="s">
        <v>800</v>
      </c>
      <c r="D906" s="204" t="s">
        <v>151</v>
      </c>
      <c r="E906" s="205" t="s">
        <v>801</v>
      </c>
      <c r="F906" s="206" t="s">
        <v>802</v>
      </c>
      <c r="G906" s="207" t="s">
        <v>258</v>
      </c>
      <c r="H906" s="208">
        <v>1</v>
      </c>
      <c r="I906" s="209"/>
      <c r="J906" s="210">
        <f>ROUND(I906*H906,2)</f>
        <v>0</v>
      </c>
      <c r="K906" s="206" t="s">
        <v>155</v>
      </c>
      <c r="L906" s="39"/>
      <c r="M906" s="211" t="s">
        <v>1</v>
      </c>
      <c r="N906" s="212" t="s">
        <v>42</v>
      </c>
      <c r="O906" s="71"/>
      <c r="P906" s="213">
        <f>O906*H906</f>
        <v>0</v>
      </c>
      <c r="Q906" s="213">
        <v>0</v>
      </c>
      <c r="R906" s="213">
        <f>Q906*H906</f>
        <v>0</v>
      </c>
      <c r="S906" s="213">
        <v>0</v>
      </c>
      <c r="T906" s="214">
        <f>S906*H906</f>
        <v>0</v>
      </c>
      <c r="U906" s="34"/>
      <c r="V906" s="34"/>
      <c r="W906" s="34"/>
      <c r="X906" s="34"/>
      <c r="Y906" s="34"/>
      <c r="Z906" s="34"/>
      <c r="AA906" s="34"/>
      <c r="AB906" s="34"/>
      <c r="AC906" s="34"/>
      <c r="AD906" s="34"/>
      <c r="AE906" s="34"/>
      <c r="AR906" s="215" t="s">
        <v>620</v>
      </c>
      <c r="AT906" s="215" t="s">
        <v>151</v>
      </c>
      <c r="AU906" s="215" t="s">
        <v>85</v>
      </c>
      <c r="AY906" s="17" t="s">
        <v>149</v>
      </c>
      <c r="BE906" s="216">
        <f>IF(N906="základní",J906,0)</f>
        <v>0</v>
      </c>
      <c r="BF906" s="216">
        <f>IF(N906="snížená",J906,0)</f>
        <v>0</v>
      </c>
      <c r="BG906" s="216">
        <f>IF(N906="zákl. přenesená",J906,0)</f>
        <v>0</v>
      </c>
      <c r="BH906" s="216">
        <f>IF(N906="sníž. přenesená",J906,0)</f>
        <v>0</v>
      </c>
      <c r="BI906" s="216">
        <f>IF(N906="nulová",J906,0)</f>
        <v>0</v>
      </c>
      <c r="BJ906" s="17" t="s">
        <v>85</v>
      </c>
      <c r="BK906" s="216">
        <f>ROUND(I906*H906,2)</f>
        <v>0</v>
      </c>
      <c r="BL906" s="17" t="s">
        <v>620</v>
      </c>
      <c r="BM906" s="215" t="s">
        <v>803</v>
      </c>
    </row>
    <row r="907" spans="1:65" s="2" customFormat="1" ht="19.5">
      <c r="A907" s="34"/>
      <c r="B907" s="35"/>
      <c r="C907" s="36"/>
      <c r="D907" s="217" t="s">
        <v>158</v>
      </c>
      <c r="E907" s="36"/>
      <c r="F907" s="218" t="s">
        <v>802</v>
      </c>
      <c r="G907" s="36"/>
      <c r="H907" s="36"/>
      <c r="I907" s="116"/>
      <c r="J907" s="36"/>
      <c r="K907" s="36"/>
      <c r="L907" s="39"/>
      <c r="M907" s="219"/>
      <c r="N907" s="220"/>
      <c r="O907" s="71"/>
      <c r="P907" s="71"/>
      <c r="Q907" s="71"/>
      <c r="R907" s="71"/>
      <c r="S907" s="71"/>
      <c r="T907" s="72"/>
      <c r="U907" s="34"/>
      <c r="V907" s="34"/>
      <c r="W907" s="34"/>
      <c r="X907" s="34"/>
      <c r="Y907" s="34"/>
      <c r="Z907" s="34"/>
      <c r="AA907" s="34"/>
      <c r="AB907" s="34"/>
      <c r="AC907" s="34"/>
      <c r="AD907" s="34"/>
      <c r="AE907" s="34"/>
      <c r="AT907" s="17" t="s">
        <v>158</v>
      </c>
      <c r="AU907" s="17" t="s">
        <v>85</v>
      </c>
    </row>
    <row r="908" spans="1:65" s="13" customFormat="1">
      <c r="B908" s="221"/>
      <c r="C908" s="222"/>
      <c r="D908" s="217" t="s">
        <v>159</v>
      </c>
      <c r="E908" s="223" t="s">
        <v>1</v>
      </c>
      <c r="F908" s="224" t="s">
        <v>160</v>
      </c>
      <c r="G908" s="222"/>
      <c r="H908" s="223" t="s">
        <v>1</v>
      </c>
      <c r="I908" s="225"/>
      <c r="J908" s="222"/>
      <c r="K908" s="222"/>
      <c r="L908" s="226"/>
      <c r="M908" s="227"/>
      <c r="N908" s="228"/>
      <c r="O908" s="228"/>
      <c r="P908" s="228"/>
      <c r="Q908" s="228"/>
      <c r="R908" s="228"/>
      <c r="S908" s="228"/>
      <c r="T908" s="229"/>
      <c r="AT908" s="230" t="s">
        <v>159</v>
      </c>
      <c r="AU908" s="230" t="s">
        <v>85</v>
      </c>
      <c r="AV908" s="13" t="s">
        <v>85</v>
      </c>
      <c r="AW908" s="13" t="s">
        <v>33</v>
      </c>
      <c r="AX908" s="13" t="s">
        <v>77</v>
      </c>
      <c r="AY908" s="230" t="s">
        <v>149</v>
      </c>
    </row>
    <row r="909" spans="1:65" s="14" customFormat="1">
      <c r="B909" s="231"/>
      <c r="C909" s="232"/>
      <c r="D909" s="217" t="s">
        <v>159</v>
      </c>
      <c r="E909" s="233" t="s">
        <v>1</v>
      </c>
      <c r="F909" s="234" t="s">
        <v>85</v>
      </c>
      <c r="G909" s="232"/>
      <c r="H909" s="235">
        <v>1</v>
      </c>
      <c r="I909" s="236"/>
      <c r="J909" s="232"/>
      <c r="K909" s="232"/>
      <c r="L909" s="237"/>
      <c r="M909" s="238"/>
      <c r="N909" s="239"/>
      <c r="O909" s="239"/>
      <c r="P909" s="239"/>
      <c r="Q909" s="239"/>
      <c r="R909" s="239"/>
      <c r="S909" s="239"/>
      <c r="T909" s="240"/>
      <c r="AT909" s="241" t="s">
        <v>159</v>
      </c>
      <c r="AU909" s="241" t="s">
        <v>85</v>
      </c>
      <c r="AV909" s="14" t="s">
        <v>87</v>
      </c>
      <c r="AW909" s="14" t="s">
        <v>33</v>
      </c>
      <c r="AX909" s="14" t="s">
        <v>85</v>
      </c>
      <c r="AY909" s="241" t="s">
        <v>149</v>
      </c>
    </row>
    <row r="910" spans="1:65" s="2" customFormat="1" ht="21.75" customHeight="1">
      <c r="A910" s="34"/>
      <c r="B910" s="35"/>
      <c r="C910" s="204" t="s">
        <v>804</v>
      </c>
      <c r="D910" s="204" t="s">
        <v>151</v>
      </c>
      <c r="E910" s="205" t="s">
        <v>805</v>
      </c>
      <c r="F910" s="206" t="s">
        <v>806</v>
      </c>
      <c r="G910" s="207" t="s">
        <v>258</v>
      </c>
      <c r="H910" s="208">
        <v>12</v>
      </c>
      <c r="I910" s="209"/>
      <c r="J910" s="210">
        <f>ROUND(I910*H910,2)</f>
        <v>0</v>
      </c>
      <c r="K910" s="206" t="s">
        <v>155</v>
      </c>
      <c r="L910" s="39"/>
      <c r="M910" s="211" t="s">
        <v>1</v>
      </c>
      <c r="N910" s="212" t="s">
        <v>42</v>
      </c>
      <c r="O910" s="71"/>
      <c r="P910" s="213">
        <f>O910*H910</f>
        <v>0</v>
      </c>
      <c r="Q910" s="213">
        <v>0</v>
      </c>
      <c r="R910" s="213">
        <f>Q910*H910</f>
        <v>0</v>
      </c>
      <c r="S910" s="213">
        <v>0</v>
      </c>
      <c r="T910" s="214">
        <f>S910*H910</f>
        <v>0</v>
      </c>
      <c r="U910" s="34"/>
      <c r="V910" s="34"/>
      <c r="W910" s="34"/>
      <c r="X910" s="34"/>
      <c r="Y910" s="34"/>
      <c r="Z910" s="34"/>
      <c r="AA910" s="34"/>
      <c r="AB910" s="34"/>
      <c r="AC910" s="34"/>
      <c r="AD910" s="34"/>
      <c r="AE910" s="34"/>
      <c r="AR910" s="215" t="s">
        <v>620</v>
      </c>
      <c r="AT910" s="215" t="s">
        <v>151</v>
      </c>
      <c r="AU910" s="215" t="s">
        <v>85</v>
      </c>
      <c r="AY910" s="17" t="s">
        <v>149</v>
      </c>
      <c r="BE910" s="216">
        <f>IF(N910="základní",J910,0)</f>
        <v>0</v>
      </c>
      <c r="BF910" s="216">
        <f>IF(N910="snížená",J910,0)</f>
        <v>0</v>
      </c>
      <c r="BG910" s="216">
        <f>IF(N910="zákl. přenesená",J910,0)</f>
        <v>0</v>
      </c>
      <c r="BH910" s="216">
        <f>IF(N910="sníž. přenesená",J910,0)</f>
        <v>0</v>
      </c>
      <c r="BI910" s="216">
        <f>IF(N910="nulová",J910,0)</f>
        <v>0</v>
      </c>
      <c r="BJ910" s="17" t="s">
        <v>85</v>
      </c>
      <c r="BK910" s="216">
        <f>ROUND(I910*H910,2)</f>
        <v>0</v>
      </c>
      <c r="BL910" s="17" t="s">
        <v>620</v>
      </c>
      <c r="BM910" s="215" t="s">
        <v>807</v>
      </c>
    </row>
    <row r="911" spans="1:65" s="2" customFormat="1" ht="29.25">
      <c r="A911" s="34"/>
      <c r="B911" s="35"/>
      <c r="C911" s="36"/>
      <c r="D911" s="217" t="s">
        <v>158</v>
      </c>
      <c r="E911" s="36"/>
      <c r="F911" s="218" t="s">
        <v>808</v>
      </c>
      <c r="G911" s="36"/>
      <c r="H911" s="36"/>
      <c r="I911" s="116"/>
      <c r="J911" s="36"/>
      <c r="K911" s="36"/>
      <c r="L911" s="39"/>
      <c r="M911" s="219"/>
      <c r="N911" s="220"/>
      <c r="O911" s="71"/>
      <c r="P911" s="71"/>
      <c r="Q911" s="71"/>
      <c r="R911" s="71"/>
      <c r="S911" s="71"/>
      <c r="T911" s="72"/>
      <c r="U911" s="34"/>
      <c r="V911" s="34"/>
      <c r="W911" s="34"/>
      <c r="X911" s="34"/>
      <c r="Y911" s="34"/>
      <c r="Z911" s="34"/>
      <c r="AA911" s="34"/>
      <c r="AB911" s="34"/>
      <c r="AC911" s="34"/>
      <c r="AD911" s="34"/>
      <c r="AE911" s="34"/>
      <c r="AT911" s="17" t="s">
        <v>158</v>
      </c>
      <c r="AU911" s="17" t="s">
        <v>85</v>
      </c>
    </row>
    <row r="912" spans="1:65" s="13" customFormat="1">
      <c r="B912" s="221"/>
      <c r="C912" s="222"/>
      <c r="D912" s="217" t="s">
        <v>159</v>
      </c>
      <c r="E912" s="223" t="s">
        <v>1</v>
      </c>
      <c r="F912" s="224" t="s">
        <v>160</v>
      </c>
      <c r="G912" s="222"/>
      <c r="H912" s="223" t="s">
        <v>1</v>
      </c>
      <c r="I912" s="225"/>
      <c r="J912" s="222"/>
      <c r="K912" s="222"/>
      <c r="L912" s="226"/>
      <c r="M912" s="227"/>
      <c r="N912" s="228"/>
      <c r="O912" s="228"/>
      <c r="P912" s="228"/>
      <c r="Q912" s="228"/>
      <c r="R912" s="228"/>
      <c r="S912" s="228"/>
      <c r="T912" s="229"/>
      <c r="AT912" s="230" t="s">
        <v>159</v>
      </c>
      <c r="AU912" s="230" t="s">
        <v>85</v>
      </c>
      <c r="AV912" s="13" t="s">
        <v>85</v>
      </c>
      <c r="AW912" s="13" t="s">
        <v>33</v>
      </c>
      <c r="AX912" s="13" t="s">
        <v>77</v>
      </c>
      <c r="AY912" s="230" t="s">
        <v>149</v>
      </c>
    </row>
    <row r="913" spans="1:65" s="14" customFormat="1">
      <c r="B913" s="231"/>
      <c r="C913" s="232"/>
      <c r="D913" s="217" t="s">
        <v>159</v>
      </c>
      <c r="E913" s="233" t="s">
        <v>1</v>
      </c>
      <c r="F913" s="234" t="s">
        <v>235</v>
      </c>
      <c r="G913" s="232"/>
      <c r="H913" s="235">
        <v>12</v>
      </c>
      <c r="I913" s="236"/>
      <c r="J913" s="232"/>
      <c r="K913" s="232"/>
      <c r="L913" s="237"/>
      <c r="M913" s="238"/>
      <c r="N913" s="239"/>
      <c r="O913" s="239"/>
      <c r="P913" s="239"/>
      <c r="Q913" s="239"/>
      <c r="R913" s="239"/>
      <c r="S913" s="239"/>
      <c r="T913" s="240"/>
      <c r="AT913" s="241" t="s">
        <v>159</v>
      </c>
      <c r="AU913" s="241" t="s">
        <v>85</v>
      </c>
      <c r="AV913" s="14" t="s">
        <v>87</v>
      </c>
      <c r="AW913" s="14" t="s">
        <v>33</v>
      </c>
      <c r="AX913" s="14" t="s">
        <v>85</v>
      </c>
      <c r="AY913" s="241" t="s">
        <v>149</v>
      </c>
    </row>
    <row r="914" spans="1:65" s="2" customFormat="1" ht="21.75" customHeight="1">
      <c r="A914" s="34"/>
      <c r="B914" s="35"/>
      <c r="C914" s="204" t="s">
        <v>809</v>
      </c>
      <c r="D914" s="204" t="s">
        <v>151</v>
      </c>
      <c r="E914" s="205" t="s">
        <v>810</v>
      </c>
      <c r="F914" s="206" t="s">
        <v>811</v>
      </c>
      <c r="G914" s="207" t="s">
        <v>258</v>
      </c>
      <c r="H914" s="208">
        <v>6</v>
      </c>
      <c r="I914" s="209"/>
      <c r="J914" s="210">
        <f>ROUND(I914*H914,2)</f>
        <v>0</v>
      </c>
      <c r="K914" s="206" t="s">
        <v>155</v>
      </c>
      <c r="L914" s="39"/>
      <c r="M914" s="211" t="s">
        <v>1</v>
      </c>
      <c r="N914" s="212" t="s">
        <v>42</v>
      </c>
      <c r="O914" s="71"/>
      <c r="P914" s="213">
        <f>O914*H914</f>
        <v>0</v>
      </c>
      <c r="Q914" s="213">
        <v>0</v>
      </c>
      <c r="R914" s="213">
        <f>Q914*H914</f>
        <v>0</v>
      </c>
      <c r="S914" s="213">
        <v>0</v>
      </c>
      <c r="T914" s="214">
        <f>S914*H914</f>
        <v>0</v>
      </c>
      <c r="U914" s="34"/>
      <c r="V914" s="34"/>
      <c r="W914" s="34"/>
      <c r="X914" s="34"/>
      <c r="Y914" s="34"/>
      <c r="Z914" s="34"/>
      <c r="AA914" s="34"/>
      <c r="AB914" s="34"/>
      <c r="AC914" s="34"/>
      <c r="AD914" s="34"/>
      <c r="AE914" s="34"/>
      <c r="AR914" s="215" t="s">
        <v>620</v>
      </c>
      <c r="AT914" s="215" t="s">
        <v>151</v>
      </c>
      <c r="AU914" s="215" t="s">
        <v>85</v>
      </c>
      <c r="AY914" s="17" t="s">
        <v>149</v>
      </c>
      <c r="BE914" s="216">
        <f>IF(N914="základní",J914,0)</f>
        <v>0</v>
      </c>
      <c r="BF914" s="216">
        <f>IF(N914="snížená",J914,0)</f>
        <v>0</v>
      </c>
      <c r="BG914" s="216">
        <f>IF(N914="zákl. přenesená",J914,0)</f>
        <v>0</v>
      </c>
      <c r="BH914" s="216">
        <f>IF(N914="sníž. přenesená",J914,0)</f>
        <v>0</v>
      </c>
      <c r="BI914" s="216">
        <f>IF(N914="nulová",J914,0)</f>
        <v>0</v>
      </c>
      <c r="BJ914" s="17" t="s">
        <v>85</v>
      </c>
      <c r="BK914" s="216">
        <f>ROUND(I914*H914,2)</f>
        <v>0</v>
      </c>
      <c r="BL914" s="17" t="s">
        <v>620</v>
      </c>
      <c r="BM914" s="215" t="s">
        <v>812</v>
      </c>
    </row>
    <row r="915" spans="1:65" s="2" customFormat="1" ht="48.75">
      <c r="A915" s="34"/>
      <c r="B915" s="35"/>
      <c r="C915" s="36"/>
      <c r="D915" s="217" t="s">
        <v>158</v>
      </c>
      <c r="E915" s="36"/>
      <c r="F915" s="218" t="s">
        <v>813</v>
      </c>
      <c r="G915" s="36"/>
      <c r="H915" s="36"/>
      <c r="I915" s="116"/>
      <c r="J915" s="36"/>
      <c r="K915" s="36"/>
      <c r="L915" s="39"/>
      <c r="M915" s="219"/>
      <c r="N915" s="220"/>
      <c r="O915" s="71"/>
      <c r="P915" s="71"/>
      <c r="Q915" s="71"/>
      <c r="R915" s="71"/>
      <c r="S915" s="71"/>
      <c r="T915" s="72"/>
      <c r="U915" s="34"/>
      <c r="V915" s="34"/>
      <c r="W915" s="34"/>
      <c r="X915" s="34"/>
      <c r="Y915" s="34"/>
      <c r="Z915" s="34"/>
      <c r="AA915" s="34"/>
      <c r="AB915" s="34"/>
      <c r="AC915" s="34"/>
      <c r="AD915" s="34"/>
      <c r="AE915" s="34"/>
      <c r="AT915" s="17" t="s">
        <v>158</v>
      </c>
      <c r="AU915" s="17" t="s">
        <v>85</v>
      </c>
    </row>
    <row r="916" spans="1:65" s="13" customFormat="1">
      <c r="B916" s="221"/>
      <c r="C916" s="222"/>
      <c r="D916" s="217" t="s">
        <v>159</v>
      </c>
      <c r="E916" s="223" t="s">
        <v>1</v>
      </c>
      <c r="F916" s="224" t="s">
        <v>160</v>
      </c>
      <c r="G916" s="222"/>
      <c r="H916" s="223" t="s">
        <v>1</v>
      </c>
      <c r="I916" s="225"/>
      <c r="J916" s="222"/>
      <c r="K916" s="222"/>
      <c r="L916" s="226"/>
      <c r="M916" s="227"/>
      <c r="N916" s="228"/>
      <c r="O916" s="228"/>
      <c r="P916" s="228"/>
      <c r="Q916" s="228"/>
      <c r="R916" s="228"/>
      <c r="S916" s="228"/>
      <c r="T916" s="229"/>
      <c r="AT916" s="230" t="s">
        <v>159</v>
      </c>
      <c r="AU916" s="230" t="s">
        <v>85</v>
      </c>
      <c r="AV916" s="13" t="s">
        <v>85</v>
      </c>
      <c r="AW916" s="13" t="s">
        <v>33</v>
      </c>
      <c r="AX916" s="13" t="s">
        <v>77</v>
      </c>
      <c r="AY916" s="230" t="s">
        <v>149</v>
      </c>
    </row>
    <row r="917" spans="1:65" s="14" customFormat="1">
      <c r="B917" s="231"/>
      <c r="C917" s="232"/>
      <c r="D917" s="217" t="s">
        <v>159</v>
      </c>
      <c r="E917" s="233" t="s">
        <v>1</v>
      </c>
      <c r="F917" s="234" t="s">
        <v>181</v>
      </c>
      <c r="G917" s="232"/>
      <c r="H917" s="235">
        <v>6</v>
      </c>
      <c r="I917" s="236"/>
      <c r="J917" s="232"/>
      <c r="K917" s="232"/>
      <c r="L917" s="237"/>
      <c r="M917" s="238"/>
      <c r="N917" s="239"/>
      <c r="O917" s="239"/>
      <c r="P917" s="239"/>
      <c r="Q917" s="239"/>
      <c r="R917" s="239"/>
      <c r="S917" s="239"/>
      <c r="T917" s="240"/>
      <c r="AT917" s="241" t="s">
        <v>159</v>
      </c>
      <c r="AU917" s="241" t="s">
        <v>85</v>
      </c>
      <c r="AV917" s="14" t="s">
        <v>87</v>
      </c>
      <c r="AW917" s="14" t="s">
        <v>33</v>
      </c>
      <c r="AX917" s="14" t="s">
        <v>85</v>
      </c>
      <c r="AY917" s="241" t="s">
        <v>149</v>
      </c>
    </row>
    <row r="918" spans="1:65" s="2" customFormat="1" ht="21.75" customHeight="1">
      <c r="A918" s="34"/>
      <c r="B918" s="35"/>
      <c r="C918" s="204" t="s">
        <v>814</v>
      </c>
      <c r="D918" s="204" t="s">
        <v>151</v>
      </c>
      <c r="E918" s="205" t="s">
        <v>815</v>
      </c>
      <c r="F918" s="206" t="s">
        <v>816</v>
      </c>
      <c r="G918" s="207" t="s">
        <v>258</v>
      </c>
      <c r="H918" s="208">
        <v>24</v>
      </c>
      <c r="I918" s="209"/>
      <c r="J918" s="210">
        <f>ROUND(I918*H918,2)</f>
        <v>0</v>
      </c>
      <c r="K918" s="206" t="s">
        <v>155</v>
      </c>
      <c r="L918" s="39"/>
      <c r="M918" s="211" t="s">
        <v>1</v>
      </c>
      <c r="N918" s="212" t="s">
        <v>42</v>
      </c>
      <c r="O918" s="71"/>
      <c r="P918" s="213">
        <f>O918*H918</f>
        <v>0</v>
      </c>
      <c r="Q918" s="213">
        <v>0</v>
      </c>
      <c r="R918" s="213">
        <f>Q918*H918</f>
        <v>0</v>
      </c>
      <c r="S918" s="213">
        <v>0</v>
      </c>
      <c r="T918" s="214">
        <f>S918*H918</f>
        <v>0</v>
      </c>
      <c r="U918" s="34"/>
      <c r="V918" s="34"/>
      <c r="W918" s="34"/>
      <c r="X918" s="34"/>
      <c r="Y918" s="34"/>
      <c r="Z918" s="34"/>
      <c r="AA918" s="34"/>
      <c r="AB918" s="34"/>
      <c r="AC918" s="34"/>
      <c r="AD918" s="34"/>
      <c r="AE918" s="34"/>
      <c r="AR918" s="215" t="s">
        <v>620</v>
      </c>
      <c r="AT918" s="215" t="s">
        <v>151</v>
      </c>
      <c r="AU918" s="215" t="s">
        <v>85</v>
      </c>
      <c r="AY918" s="17" t="s">
        <v>149</v>
      </c>
      <c r="BE918" s="216">
        <f>IF(N918="základní",J918,0)</f>
        <v>0</v>
      </c>
      <c r="BF918" s="216">
        <f>IF(N918="snížená",J918,0)</f>
        <v>0</v>
      </c>
      <c r="BG918" s="216">
        <f>IF(N918="zákl. přenesená",J918,0)</f>
        <v>0</v>
      </c>
      <c r="BH918" s="216">
        <f>IF(N918="sníž. přenesená",J918,0)</f>
        <v>0</v>
      </c>
      <c r="BI918" s="216">
        <f>IF(N918="nulová",J918,0)</f>
        <v>0</v>
      </c>
      <c r="BJ918" s="17" t="s">
        <v>85</v>
      </c>
      <c r="BK918" s="216">
        <f>ROUND(I918*H918,2)</f>
        <v>0</v>
      </c>
      <c r="BL918" s="17" t="s">
        <v>620</v>
      </c>
      <c r="BM918" s="215" t="s">
        <v>817</v>
      </c>
    </row>
    <row r="919" spans="1:65" s="2" customFormat="1" ht="48.75">
      <c r="A919" s="34"/>
      <c r="B919" s="35"/>
      <c r="C919" s="36"/>
      <c r="D919" s="217" t="s">
        <v>158</v>
      </c>
      <c r="E919" s="36"/>
      <c r="F919" s="218" t="s">
        <v>818</v>
      </c>
      <c r="G919" s="36"/>
      <c r="H919" s="36"/>
      <c r="I919" s="116"/>
      <c r="J919" s="36"/>
      <c r="K919" s="36"/>
      <c r="L919" s="39"/>
      <c r="M919" s="219"/>
      <c r="N919" s="220"/>
      <c r="O919" s="71"/>
      <c r="P919" s="71"/>
      <c r="Q919" s="71"/>
      <c r="R919" s="71"/>
      <c r="S919" s="71"/>
      <c r="T919" s="72"/>
      <c r="U919" s="34"/>
      <c r="V919" s="34"/>
      <c r="W919" s="34"/>
      <c r="X919" s="34"/>
      <c r="Y919" s="34"/>
      <c r="Z919" s="34"/>
      <c r="AA919" s="34"/>
      <c r="AB919" s="34"/>
      <c r="AC919" s="34"/>
      <c r="AD919" s="34"/>
      <c r="AE919" s="34"/>
      <c r="AT919" s="17" t="s">
        <v>158</v>
      </c>
      <c r="AU919" s="17" t="s">
        <v>85</v>
      </c>
    </row>
    <row r="920" spans="1:65" s="13" customFormat="1">
      <c r="B920" s="221"/>
      <c r="C920" s="222"/>
      <c r="D920" s="217" t="s">
        <v>159</v>
      </c>
      <c r="E920" s="223" t="s">
        <v>1</v>
      </c>
      <c r="F920" s="224" t="s">
        <v>160</v>
      </c>
      <c r="G920" s="222"/>
      <c r="H920" s="223" t="s">
        <v>1</v>
      </c>
      <c r="I920" s="225"/>
      <c r="J920" s="222"/>
      <c r="K920" s="222"/>
      <c r="L920" s="226"/>
      <c r="M920" s="227"/>
      <c r="N920" s="228"/>
      <c r="O920" s="228"/>
      <c r="P920" s="228"/>
      <c r="Q920" s="228"/>
      <c r="R920" s="228"/>
      <c r="S920" s="228"/>
      <c r="T920" s="229"/>
      <c r="AT920" s="230" t="s">
        <v>159</v>
      </c>
      <c r="AU920" s="230" t="s">
        <v>85</v>
      </c>
      <c r="AV920" s="13" t="s">
        <v>85</v>
      </c>
      <c r="AW920" s="13" t="s">
        <v>33</v>
      </c>
      <c r="AX920" s="13" t="s">
        <v>77</v>
      </c>
      <c r="AY920" s="230" t="s">
        <v>149</v>
      </c>
    </row>
    <row r="921" spans="1:65" s="14" customFormat="1">
      <c r="B921" s="231"/>
      <c r="C921" s="232"/>
      <c r="D921" s="217" t="s">
        <v>159</v>
      </c>
      <c r="E921" s="233" t="s">
        <v>1</v>
      </c>
      <c r="F921" s="234" t="s">
        <v>161</v>
      </c>
      <c r="G921" s="232"/>
      <c r="H921" s="235">
        <v>5</v>
      </c>
      <c r="I921" s="236"/>
      <c r="J921" s="232"/>
      <c r="K921" s="232"/>
      <c r="L921" s="237"/>
      <c r="M921" s="238"/>
      <c r="N921" s="239"/>
      <c r="O921" s="239"/>
      <c r="P921" s="239"/>
      <c r="Q921" s="239"/>
      <c r="R921" s="239"/>
      <c r="S921" s="239"/>
      <c r="T921" s="240"/>
      <c r="AT921" s="241" t="s">
        <v>159</v>
      </c>
      <c r="AU921" s="241" t="s">
        <v>85</v>
      </c>
      <c r="AV921" s="14" t="s">
        <v>87</v>
      </c>
      <c r="AW921" s="14" t="s">
        <v>33</v>
      </c>
      <c r="AX921" s="14" t="s">
        <v>77</v>
      </c>
      <c r="AY921" s="241" t="s">
        <v>149</v>
      </c>
    </row>
    <row r="922" spans="1:65" s="13" customFormat="1">
      <c r="B922" s="221"/>
      <c r="C922" s="222"/>
      <c r="D922" s="217" t="s">
        <v>159</v>
      </c>
      <c r="E922" s="223" t="s">
        <v>1</v>
      </c>
      <c r="F922" s="224" t="s">
        <v>283</v>
      </c>
      <c r="G922" s="222"/>
      <c r="H922" s="223" t="s">
        <v>1</v>
      </c>
      <c r="I922" s="225"/>
      <c r="J922" s="222"/>
      <c r="K922" s="222"/>
      <c r="L922" s="226"/>
      <c r="M922" s="227"/>
      <c r="N922" s="228"/>
      <c r="O922" s="228"/>
      <c r="P922" s="228"/>
      <c r="Q922" s="228"/>
      <c r="R922" s="228"/>
      <c r="S922" s="228"/>
      <c r="T922" s="229"/>
      <c r="AT922" s="230" t="s">
        <v>159</v>
      </c>
      <c r="AU922" s="230" t="s">
        <v>85</v>
      </c>
      <c r="AV922" s="13" t="s">
        <v>85</v>
      </c>
      <c r="AW922" s="13" t="s">
        <v>33</v>
      </c>
      <c r="AX922" s="13" t="s">
        <v>77</v>
      </c>
      <c r="AY922" s="230" t="s">
        <v>149</v>
      </c>
    </row>
    <row r="923" spans="1:65" s="14" customFormat="1">
      <c r="B923" s="231"/>
      <c r="C923" s="232"/>
      <c r="D923" s="217" t="s">
        <v>159</v>
      </c>
      <c r="E923" s="233" t="s">
        <v>1</v>
      </c>
      <c r="F923" s="234" t="s">
        <v>166</v>
      </c>
      <c r="G923" s="232"/>
      <c r="H923" s="235">
        <v>3</v>
      </c>
      <c r="I923" s="236"/>
      <c r="J923" s="232"/>
      <c r="K923" s="232"/>
      <c r="L923" s="237"/>
      <c r="M923" s="238"/>
      <c r="N923" s="239"/>
      <c r="O923" s="239"/>
      <c r="P923" s="239"/>
      <c r="Q923" s="239"/>
      <c r="R923" s="239"/>
      <c r="S923" s="239"/>
      <c r="T923" s="240"/>
      <c r="AT923" s="241" t="s">
        <v>159</v>
      </c>
      <c r="AU923" s="241" t="s">
        <v>85</v>
      </c>
      <c r="AV923" s="14" t="s">
        <v>87</v>
      </c>
      <c r="AW923" s="14" t="s">
        <v>33</v>
      </c>
      <c r="AX923" s="14" t="s">
        <v>77</v>
      </c>
      <c r="AY923" s="241" t="s">
        <v>149</v>
      </c>
    </row>
    <row r="924" spans="1:65" s="13" customFormat="1">
      <c r="B924" s="221"/>
      <c r="C924" s="222"/>
      <c r="D924" s="217" t="s">
        <v>159</v>
      </c>
      <c r="E924" s="223" t="s">
        <v>1</v>
      </c>
      <c r="F924" s="224" t="s">
        <v>233</v>
      </c>
      <c r="G924" s="222"/>
      <c r="H924" s="223" t="s">
        <v>1</v>
      </c>
      <c r="I924" s="225"/>
      <c r="J924" s="222"/>
      <c r="K924" s="222"/>
      <c r="L924" s="226"/>
      <c r="M924" s="227"/>
      <c r="N924" s="228"/>
      <c r="O924" s="228"/>
      <c r="P924" s="228"/>
      <c r="Q924" s="228"/>
      <c r="R924" s="228"/>
      <c r="S924" s="228"/>
      <c r="T924" s="229"/>
      <c r="AT924" s="230" t="s">
        <v>159</v>
      </c>
      <c r="AU924" s="230" t="s">
        <v>85</v>
      </c>
      <c r="AV924" s="13" t="s">
        <v>85</v>
      </c>
      <c r="AW924" s="13" t="s">
        <v>33</v>
      </c>
      <c r="AX924" s="13" t="s">
        <v>77</v>
      </c>
      <c r="AY924" s="230" t="s">
        <v>149</v>
      </c>
    </row>
    <row r="925" spans="1:65" s="14" customFormat="1">
      <c r="B925" s="231"/>
      <c r="C925" s="232"/>
      <c r="D925" s="217" t="s">
        <v>159</v>
      </c>
      <c r="E925" s="233" t="s">
        <v>1</v>
      </c>
      <c r="F925" s="234" t="s">
        <v>85</v>
      </c>
      <c r="G925" s="232"/>
      <c r="H925" s="235">
        <v>1</v>
      </c>
      <c r="I925" s="236"/>
      <c r="J925" s="232"/>
      <c r="K925" s="232"/>
      <c r="L925" s="237"/>
      <c r="M925" s="238"/>
      <c r="N925" s="239"/>
      <c r="O925" s="239"/>
      <c r="P925" s="239"/>
      <c r="Q925" s="239"/>
      <c r="R925" s="239"/>
      <c r="S925" s="239"/>
      <c r="T925" s="240"/>
      <c r="AT925" s="241" t="s">
        <v>159</v>
      </c>
      <c r="AU925" s="241" t="s">
        <v>85</v>
      </c>
      <c r="AV925" s="14" t="s">
        <v>87</v>
      </c>
      <c r="AW925" s="14" t="s">
        <v>33</v>
      </c>
      <c r="AX925" s="14" t="s">
        <v>77</v>
      </c>
      <c r="AY925" s="241" t="s">
        <v>149</v>
      </c>
    </row>
    <row r="926" spans="1:65" s="13" customFormat="1">
      <c r="B926" s="221"/>
      <c r="C926" s="222"/>
      <c r="D926" s="217" t="s">
        <v>159</v>
      </c>
      <c r="E926" s="223" t="s">
        <v>1</v>
      </c>
      <c r="F926" s="224" t="s">
        <v>234</v>
      </c>
      <c r="G926" s="222"/>
      <c r="H926" s="223" t="s">
        <v>1</v>
      </c>
      <c r="I926" s="225"/>
      <c r="J926" s="222"/>
      <c r="K926" s="222"/>
      <c r="L926" s="226"/>
      <c r="M926" s="227"/>
      <c r="N926" s="228"/>
      <c r="O926" s="228"/>
      <c r="P926" s="228"/>
      <c r="Q926" s="228"/>
      <c r="R926" s="228"/>
      <c r="S926" s="228"/>
      <c r="T926" s="229"/>
      <c r="AT926" s="230" t="s">
        <v>159</v>
      </c>
      <c r="AU926" s="230" t="s">
        <v>85</v>
      </c>
      <c r="AV926" s="13" t="s">
        <v>85</v>
      </c>
      <c r="AW926" s="13" t="s">
        <v>33</v>
      </c>
      <c r="AX926" s="13" t="s">
        <v>77</v>
      </c>
      <c r="AY926" s="230" t="s">
        <v>149</v>
      </c>
    </row>
    <row r="927" spans="1:65" s="14" customFormat="1">
      <c r="B927" s="231"/>
      <c r="C927" s="232"/>
      <c r="D927" s="217" t="s">
        <v>159</v>
      </c>
      <c r="E927" s="233" t="s">
        <v>1</v>
      </c>
      <c r="F927" s="234" t="s">
        <v>85</v>
      </c>
      <c r="G927" s="232"/>
      <c r="H927" s="235">
        <v>1</v>
      </c>
      <c r="I927" s="236"/>
      <c r="J927" s="232"/>
      <c r="K927" s="232"/>
      <c r="L927" s="237"/>
      <c r="M927" s="238"/>
      <c r="N927" s="239"/>
      <c r="O927" s="239"/>
      <c r="P927" s="239"/>
      <c r="Q927" s="239"/>
      <c r="R927" s="239"/>
      <c r="S927" s="239"/>
      <c r="T927" s="240"/>
      <c r="AT927" s="241" t="s">
        <v>159</v>
      </c>
      <c r="AU927" s="241" t="s">
        <v>85</v>
      </c>
      <c r="AV927" s="14" t="s">
        <v>87</v>
      </c>
      <c r="AW927" s="14" t="s">
        <v>33</v>
      </c>
      <c r="AX927" s="14" t="s">
        <v>77</v>
      </c>
      <c r="AY927" s="241" t="s">
        <v>149</v>
      </c>
    </row>
    <row r="928" spans="1:65" s="13" customFormat="1">
      <c r="B928" s="221"/>
      <c r="C928" s="222"/>
      <c r="D928" s="217" t="s">
        <v>159</v>
      </c>
      <c r="E928" s="223" t="s">
        <v>1</v>
      </c>
      <c r="F928" s="224" t="s">
        <v>221</v>
      </c>
      <c r="G928" s="222"/>
      <c r="H928" s="223" t="s">
        <v>1</v>
      </c>
      <c r="I928" s="225"/>
      <c r="J928" s="222"/>
      <c r="K928" s="222"/>
      <c r="L928" s="226"/>
      <c r="M928" s="227"/>
      <c r="N928" s="228"/>
      <c r="O928" s="228"/>
      <c r="P928" s="228"/>
      <c r="Q928" s="228"/>
      <c r="R928" s="228"/>
      <c r="S928" s="228"/>
      <c r="T928" s="229"/>
      <c r="AT928" s="230" t="s">
        <v>159</v>
      </c>
      <c r="AU928" s="230" t="s">
        <v>85</v>
      </c>
      <c r="AV928" s="13" t="s">
        <v>85</v>
      </c>
      <c r="AW928" s="13" t="s">
        <v>33</v>
      </c>
      <c r="AX928" s="13" t="s">
        <v>77</v>
      </c>
      <c r="AY928" s="230" t="s">
        <v>149</v>
      </c>
    </row>
    <row r="929" spans="1:65" s="14" customFormat="1">
      <c r="B929" s="231"/>
      <c r="C929" s="232"/>
      <c r="D929" s="217" t="s">
        <v>159</v>
      </c>
      <c r="E929" s="233" t="s">
        <v>1</v>
      </c>
      <c r="F929" s="234" t="s">
        <v>85</v>
      </c>
      <c r="G929" s="232"/>
      <c r="H929" s="235">
        <v>1</v>
      </c>
      <c r="I929" s="236"/>
      <c r="J929" s="232"/>
      <c r="K929" s="232"/>
      <c r="L929" s="237"/>
      <c r="M929" s="238"/>
      <c r="N929" s="239"/>
      <c r="O929" s="239"/>
      <c r="P929" s="239"/>
      <c r="Q929" s="239"/>
      <c r="R929" s="239"/>
      <c r="S929" s="239"/>
      <c r="T929" s="240"/>
      <c r="AT929" s="241" t="s">
        <v>159</v>
      </c>
      <c r="AU929" s="241" t="s">
        <v>85</v>
      </c>
      <c r="AV929" s="14" t="s">
        <v>87</v>
      </c>
      <c r="AW929" s="14" t="s">
        <v>33</v>
      </c>
      <c r="AX929" s="14" t="s">
        <v>77</v>
      </c>
      <c r="AY929" s="241" t="s">
        <v>149</v>
      </c>
    </row>
    <row r="930" spans="1:65" s="13" customFormat="1">
      <c r="B930" s="221"/>
      <c r="C930" s="222"/>
      <c r="D930" s="217" t="s">
        <v>159</v>
      </c>
      <c r="E930" s="223" t="s">
        <v>1</v>
      </c>
      <c r="F930" s="224" t="s">
        <v>819</v>
      </c>
      <c r="G930" s="222"/>
      <c r="H930" s="223" t="s">
        <v>1</v>
      </c>
      <c r="I930" s="225"/>
      <c r="J930" s="222"/>
      <c r="K930" s="222"/>
      <c r="L930" s="226"/>
      <c r="M930" s="227"/>
      <c r="N930" s="228"/>
      <c r="O930" s="228"/>
      <c r="P930" s="228"/>
      <c r="Q930" s="228"/>
      <c r="R930" s="228"/>
      <c r="S930" s="228"/>
      <c r="T930" s="229"/>
      <c r="AT930" s="230" t="s">
        <v>159</v>
      </c>
      <c r="AU930" s="230" t="s">
        <v>85</v>
      </c>
      <c r="AV930" s="13" t="s">
        <v>85</v>
      </c>
      <c r="AW930" s="13" t="s">
        <v>33</v>
      </c>
      <c r="AX930" s="13" t="s">
        <v>77</v>
      </c>
      <c r="AY930" s="230" t="s">
        <v>149</v>
      </c>
    </row>
    <row r="931" spans="1:65" s="14" customFormat="1">
      <c r="B931" s="231"/>
      <c r="C931" s="232"/>
      <c r="D931" s="217" t="s">
        <v>159</v>
      </c>
      <c r="E931" s="233" t="s">
        <v>1</v>
      </c>
      <c r="F931" s="234" t="s">
        <v>195</v>
      </c>
      <c r="G931" s="232"/>
      <c r="H931" s="235">
        <v>8</v>
      </c>
      <c r="I931" s="236"/>
      <c r="J931" s="232"/>
      <c r="K931" s="232"/>
      <c r="L931" s="237"/>
      <c r="M931" s="238"/>
      <c r="N931" s="239"/>
      <c r="O931" s="239"/>
      <c r="P931" s="239"/>
      <c r="Q931" s="239"/>
      <c r="R931" s="239"/>
      <c r="S931" s="239"/>
      <c r="T931" s="240"/>
      <c r="AT931" s="241" t="s">
        <v>159</v>
      </c>
      <c r="AU931" s="241" t="s">
        <v>85</v>
      </c>
      <c r="AV931" s="14" t="s">
        <v>87</v>
      </c>
      <c r="AW931" s="14" t="s">
        <v>33</v>
      </c>
      <c r="AX931" s="14" t="s">
        <v>77</v>
      </c>
      <c r="AY931" s="241" t="s">
        <v>149</v>
      </c>
    </row>
    <row r="932" spans="1:65" s="13" customFormat="1">
      <c r="B932" s="221"/>
      <c r="C932" s="222"/>
      <c r="D932" s="217" t="s">
        <v>159</v>
      </c>
      <c r="E932" s="223" t="s">
        <v>1</v>
      </c>
      <c r="F932" s="224" t="s">
        <v>211</v>
      </c>
      <c r="G932" s="222"/>
      <c r="H932" s="223" t="s">
        <v>1</v>
      </c>
      <c r="I932" s="225"/>
      <c r="J932" s="222"/>
      <c r="K932" s="222"/>
      <c r="L932" s="226"/>
      <c r="M932" s="227"/>
      <c r="N932" s="228"/>
      <c r="O932" s="228"/>
      <c r="P932" s="228"/>
      <c r="Q932" s="228"/>
      <c r="R932" s="228"/>
      <c r="S932" s="228"/>
      <c r="T932" s="229"/>
      <c r="AT932" s="230" t="s">
        <v>159</v>
      </c>
      <c r="AU932" s="230" t="s">
        <v>85</v>
      </c>
      <c r="AV932" s="13" t="s">
        <v>85</v>
      </c>
      <c r="AW932" s="13" t="s">
        <v>33</v>
      </c>
      <c r="AX932" s="13" t="s">
        <v>77</v>
      </c>
      <c r="AY932" s="230" t="s">
        <v>149</v>
      </c>
    </row>
    <row r="933" spans="1:65" s="14" customFormat="1">
      <c r="B933" s="231"/>
      <c r="C933" s="232"/>
      <c r="D933" s="217" t="s">
        <v>159</v>
      </c>
      <c r="E933" s="233" t="s">
        <v>1</v>
      </c>
      <c r="F933" s="234" t="s">
        <v>161</v>
      </c>
      <c r="G933" s="232"/>
      <c r="H933" s="235">
        <v>5</v>
      </c>
      <c r="I933" s="236"/>
      <c r="J933" s="232"/>
      <c r="K933" s="232"/>
      <c r="L933" s="237"/>
      <c r="M933" s="238"/>
      <c r="N933" s="239"/>
      <c r="O933" s="239"/>
      <c r="P933" s="239"/>
      <c r="Q933" s="239"/>
      <c r="R933" s="239"/>
      <c r="S933" s="239"/>
      <c r="T933" s="240"/>
      <c r="AT933" s="241" t="s">
        <v>159</v>
      </c>
      <c r="AU933" s="241" t="s">
        <v>85</v>
      </c>
      <c r="AV933" s="14" t="s">
        <v>87</v>
      </c>
      <c r="AW933" s="14" t="s">
        <v>33</v>
      </c>
      <c r="AX933" s="14" t="s">
        <v>77</v>
      </c>
      <c r="AY933" s="241" t="s">
        <v>149</v>
      </c>
    </row>
    <row r="934" spans="1:65" s="15" customFormat="1">
      <c r="B934" s="242"/>
      <c r="C934" s="243"/>
      <c r="D934" s="217" t="s">
        <v>159</v>
      </c>
      <c r="E934" s="244" t="s">
        <v>1</v>
      </c>
      <c r="F934" s="245" t="s">
        <v>215</v>
      </c>
      <c r="G934" s="243"/>
      <c r="H934" s="246">
        <v>24</v>
      </c>
      <c r="I934" s="247"/>
      <c r="J934" s="243"/>
      <c r="K934" s="243"/>
      <c r="L934" s="248"/>
      <c r="M934" s="249"/>
      <c r="N934" s="250"/>
      <c r="O934" s="250"/>
      <c r="P934" s="250"/>
      <c r="Q934" s="250"/>
      <c r="R934" s="250"/>
      <c r="S934" s="250"/>
      <c r="T934" s="251"/>
      <c r="AT934" s="252" t="s">
        <v>159</v>
      </c>
      <c r="AU934" s="252" t="s">
        <v>85</v>
      </c>
      <c r="AV934" s="15" t="s">
        <v>156</v>
      </c>
      <c r="AW934" s="15" t="s">
        <v>33</v>
      </c>
      <c r="AX934" s="15" t="s">
        <v>85</v>
      </c>
      <c r="AY934" s="252" t="s">
        <v>149</v>
      </c>
    </row>
    <row r="935" spans="1:65" s="2" customFormat="1" ht="21.75" customHeight="1">
      <c r="A935" s="34"/>
      <c r="B935" s="35"/>
      <c r="C935" s="204" t="s">
        <v>820</v>
      </c>
      <c r="D935" s="204" t="s">
        <v>151</v>
      </c>
      <c r="E935" s="205" t="s">
        <v>821</v>
      </c>
      <c r="F935" s="206" t="s">
        <v>822</v>
      </c>
      <c r="G935" s="207" t="s">
        <v>258</v>
      </c>
      <c r="H935" s="208">
        <v>4</v>
      </c>
      <c r="I935" s="209"/>
      <c r="J935" s="210">
        <f>ROUND(I935*H935,2)</f>
        <v>0</v>
      </c>
      <c r="K935" s="206" t="s">
        <v>155</v>
      </c>
      <c r="L935" s="39"/>
      <c r="M935" s="211" t="s">
        <v>1</v>
      </c>
      <c r="N935" s="212" t="s">
        <v>42</v>
      </c>
      <c r="O935" s="71"/>
      <c r="P935" s="213">
        <f>O935*H935</f>
        <v>0</v>
      </c>
      <c r="Q935" s="213">
        <v>0</v>
      </c>
      <c r="R935" s="213">
        <f>Q935*H935</f>
        <v>0</v>
      </c>
      <c r="S935" s="213">
        <v>0</v>
      </c>
      <c r="T935" s="214">
        <f>S935*H935</f>
        <v>0</v>
      </c>
      <c r="U935" s="34"/>
      <c r="V935" s="34"/>
      <c r="W935" s="34"/>
      <c r="X935" s="34"/>
      <c r="Y935" s="34"/>
      <c r="Z935" s="34"/>
      <c r="AA935" s="34"/>
      <c r="AB935" s="34"/>
      <c r="AC935" s="34"/>
      <c r="AD935" s="34"/>
      <c r="AE935" s="34"/>
      <c r="AR935" s="215" t="s">
        <v>620</v>
      </c>
      <c r="AT935" s="215" t="s">
        <v>151</v>
      </c>
      <c r="AU935" s="215" t="s">
        <v>85</v>
      </c>
      <c r="AY935" s="17" t="s">
        <v>149</v>
      </c>
      <c r="BE935" s="216">
        <f>IF(N935="základní",J935,0)</f>
        <v>0</v>
      </c>
      <c r="BF935" s="216">
        <f>IF(N935="snížená",J935,0)</f>
        <v>0</v>
      </c>
      <c r="BG935" s="216">
        <f>IF(N935="zákl. přenesená",J935,0)</f>
        <v>0</v>
      </c>
      <c r="BH935" s="216">
        <f>IF(N935="sníž. přenesená",J935,0)</f>
        <v>0</v>
      </c>
      <c r="BI935" s="216">
        <f>IF(N935="nulová",J935,0)</f>
        <v>0</v>
      </c>
      <c r="BJ935" s="17" t="s">
        <v>85</v>
      </c>
      <c r="BK935" s="216">
        <f>ROUND(I935*H935,2)</f>
        <v>0</v>
      </c>
      <c r="BL935" s="17" t="s">
        <v>620</v>
      </c>
      <c r="BM935" s="215" t="s">
        <v>823</v>
      </c>
    </row>
    <row r="936" spans="1:65" s="2" customFormat="1" ht="48.75">
      <c r="A936" s="34"/>
      <c r="B936" s="35"/>
      <c r="C936" s="36"/>
      <c r="D936" s="217" t="s">
        <v>158</v>
      </c>
      <c r="E936" s="36"/>
      <c r="F936" s="218" t="s">
        <v>824</v>
      </c>
      <c r="G936" s="36"/>
      <c r="H936" s="36"/>
      <c r="I936" s="116"/>
      <c r="J936" s="36"/>
      <c r="K936" s="36"/>
      <c r="L936" s="39"/>
      <c r="M936" s="219"/>
      <c r="N936" s="220"/>
      <c r="O936" s="71"/>
      <c r="P936" s="71"/>
      <c r="Q936" s="71"/>
      <c r="R936" s="71"/>
      <c r="S936" s="71"/>
      <c r="T936" s="72"/>
      <c r="U936" s="34"/>
      <c r="V936" s="34"/>
      <c r="W936" s="34"/>
      <c r="X936" s="34"/>
      <c r="Y936" s="34"/>
      <c r="Z936" s="34"/>
      <c r="AA936" s="34"/>
      <c r="AB936" s="34"/>
      <c r="AC936" s="34"/>
      <c r="AD936" s="34"/>
      <c r="AE936" s="34"/>
      <c r="AT936" s="17" t="s">
        <v>158</v>
      </c>
      <c r="AU936" s="17" t="s">
        <v>85</v>
      </c>
    </row>
    <row r="937" spans="1:65" s="13" customFormat="1">
      <c r="B937" s="221"/>
      <c r="C937" s="222"/>
      <c r="D937" s="217" t="s">
        <v>159</v>
      </c>
      <c r="E937" s="223" t="s">
        <v>1</v>
      </c>
      <c r="F937" s="224" t="s">
        <v>160</v>
      </c>
      <c r="G937" s="222"/>
      <c r="H937" s="223" t="s">
        <v>1</v>
      </c>
      <c r="I937" s="225"/>
      <c r="J937" s="222"/>
      <c r="K937" s="222"/>
      <c r="L937" s="226"/>
      <c r="M937" s="227"/>
      <c r="N937" s="228"/>
      <c r="O937" s="228"/>
      <c r="P937" s="228"/>
      <c r="Q937" s="228"/>
      <c r="R937" s="228"/>
      <c r="S937" s="228"/>
      <c r="T937" s="229"/>
      <c r="AT937" s="230" t="s">
        <v>159</v>
      </c>
      <c r="AU937" s="230" t="s">
        <v>85</v>
      </c>
      <c r="AV937" s="13" t="s">
        <v>85</v>
      </c>
      <c r="AW937" s="13" t="s">
        <v>33</v>
      </c>
      <c r="AX937" s="13" t="s">
        <v>77</v>
      </c>
      <c r="AY937" s="230" t="s">
        <v>149</v>
      </c>
    </row>
    <row r="938" spans="1:65" s="14" customFormat="1">
      <c r="B938" s="231"/>
      <c r="C938" s="232"/>
      <c r="D938" s="217" t="s">
        <v>159</v>
      </c>
      <c r="E938" s="233" t="s">
        <v>1</v>
      </c>
      <c r="F938" s="234" t="s">
        <v>156</v>
      </c>
      <c r="G938" s="232"/>
      <c r="H938" s="235">
        <v>4</v>
      </c>
      <c r="I938" s="236"/>
      <c r="J938" s="232"/>
      <c r="K938" s="232"/>
      <c r="L938" s="237"/>
      <c r="M938" s="238"/>
      <c r="N938" s="239"/>
      <c r="O938" s="239"/>
      <c r="P938" s="239"/>
      <c r="Q938" s="239"/>
      <c r="R938" s="239"/>
      <c r="S938" s="239"/>
      <c r="T938" s="240"/>
      <c r="AT938" s="241" t="s">
        <v>159</v>
      </c>
      <c r="AU938" s="241" t="s">
        <v>85</v>
      </c>
      <c r="AV938" s="14" t="s">
        <v>87</v>
      </c>
      <c r="AW938" s="14" t="s">
        <v>33</v>
      </c>
      <c r="AX938" s="14" t="s">
        <v>85</v>
      </c>
      <c r="AY938" s="241" t="s">
        <v>149</v>
      </c>
    </row>
    <row r="939" spans="1:65" s="2" customFormat="1" ht="21.75" customHeight="1">
      <c r="A939" s="34"/>
      <c r="B939" s="35"/>
      <c r="C939" s="204" t="s">
        <v>825</v>
      </c>
      <c r="D939" s="204" t="s">
        <v>151</v>
      </c>
      <c r="E939" s="205" t="s">
        <v>826</v>
      </c>
      <c r="F939" s="206" t="s">
        <v>827</v>
      </c>
      <c r="G939" s="207" t="s">
        <v>258</v>
      </c>
      <c r="H939" s="208">
        <v>19</v>
      </c>
      <c r="I939" s="209"/>
      <c r="J939" s="210">
        <f>ROUND(I939*H939,2)</f>
        <v>0</v>
      </c>
      <c r="K939" s="206" t="s">
        <v>155</v>
      </c>
      <c r="L939" s="39"/>
      <c r="M939" s="211" t="s">
        <v>1</v>
      </c>
      <c r="N939" s="212" t="s">
        <v>42</v>
      </c>
      <c r="O939" s="71"/>
      <c r="P939" s="213">
        <f>O939*H939</f>
        <v>0</v>
      </c>
      <c r="Q939" s="213">
        <v>0</v>
      </c>
      <c r="R939" s="213">
        <f>Q939*H939</f>
        <v>0</v>
      </c>
      <c r="S939" s="213">
        <v>0</v>
      </c>
      <c r="T939" s="214">
        <f>S939*H939</f>
        <v>0</v>
      </c>
      <c r="U939" s="34"/>
      <c r="V939" s="34"/>
      <c r="W939" s="34"/>
      <c r="X939" s="34"/>
      <c r="Y939" s="34"/>
      <c r="Z939" s="34"/>
      <c r="AA939" s="34"/>
      <c r="AB939" s="34"/>
      <c r="AC939" s="34"/>
      <c r="AD939" s="34"/>
      <c r="AE939" s="34"/>
      <c r="AR939" s="215" t="s">
        <v>620</v>
      </c>
      <c r="AT939" s="215" t="s">
        <v>151</v>
      </c>
      <c r="AU939" s="215" t="s">
        <v>85</v>
      </c>
      <c r="AY939" s="17" t="s">
        <v>149</v>
      </c>
      <c r="BE939" s="216">
        <f>IF(N939="základní",J939,0)</f>
        <v>0</v>
      </c>
      <c r="BF939" s="216">
        <f>IF(N939="snížená",J939,0)</f>
        <v>0</v>
      </c>
      <c r="BG939" s="216">
        <f>IF(N939="zákl. přenesená",J939,0)</f>
        <v>0</v>
      </c>
      <c r="BH939" s="216">
        <f>IF(N939="sníž. přenesená",J939,0)</f>
        <v>0</v>
      </c>
      <c r="BI939" s="216">
        <f>IF(N939="nulová",J939,0)</f>
        <v>0</v>
      </c>
      <c r="BJ939" s="17" t="s">
        <v>85</v>
      </c>
      <c r="BK939" s="216">
        <f>ROUND(I939*H939,2)</f>
        <v>0</v>
      </c>
      <c r="BL939" s="17" t="s">
        <v>620</v>
      </c>
      <c r="BM939" s="215" t="s">
        <v>828</v>
      </c>
    </row>
    <row r="940" spans="1:65" s="2" customFormat="1">
      <c r="A940" s="34"/>
      <c r="B940" s="35"/>
      <c r="C940" s="36"/>
      <c r="D940" s="217" t="s">
        <v>158</v>
      </c>
      <c r="E940" s="36"/>
      <c r="F940" s="218" t="s">
        <v>827</v>
      </c>
      <c r="G940" s="36"/>
      <c r="H940" s="36"/>
      <c r="I940" s="116"/>
      <c r="J940" s="36"/>
      <c r="K940" s="36"/>
      <c r="L940" s="39"/>
      <c r="M940" s="219"/>
      <c r="N940" s="220"/>
      <c r="O940" s="71"/>
      <c r="P940" s="71"/>
      <c r="Q940" s="71"/>
      <c r="R940" s="71"/>
      <c r="S940" s="71"/>
      <c r="T940" s="72"/>
      <c r="U940" s="34"/>
      <c r="V940" s="34"/>
      <c r="W940" s="34"/>
      <c r="X940" s="34"/>
      <c r="Y940" s="34"/>
      <c r="Z940" s="34"/>
      <c r="AA940" s="34"/>
      <c r="AB940" s="34"/>
      <c r="AC940" s="34"/>
      <c r="AD940" s="34"/>
      <c r="AE940" s="34"/>
      <c r="AT940" s="17" t="s">
        <v>158</v>
      </c>
      <c r="AU940" s="17" t="s">
        <v>85</v>
      </c>
    </row>
    <row r="941" spans="1:65" s="13" customFormat="1">
      <c r="B941" s="221"/>
      <c r="C941" s="222"/>
      <c r="D941" s="217" t="s">
        <v>159</v>
      </c>
      <c r="E941" s="223" t="s">
        <v>1</v>
      </c>
      <c r="F941" s="224" t="s">
        <v>283</v>
      </c>
      <c r="G941" s="222"/>
      <c r="H941" s="223" t="s">
        <v>1</v>
      </c>
      <c r="I941" s="225"/>
      <c r="J941" s="222"/>
      <c r="K941" s="222"/>
      <c r="L941" s="226"/>
      <c r="M941" s="227"/>
      <c r="N941" s="228"/>
      <c r="O941" s="228"/>
      <c r="P941" s="228"/>
      <c r="Q941" s="228"/>
      <c r="R941" s="228"/>
      <c r="S941" s="228"/>
      <c r="T941" s="229"/>
      <c r="AT941" s="230" t="s">
        <v>159</v>
      </c>
      <c r="AU941" s="230" t="s">
        <v>85</v>
      </c>
      <c r="AV941" s="13" t="s">
        <v>85</v>
      </c>
      <c r="AW941" s="13" t="s">
        <v>33</v>
      </c>
      <c r="AX941" s="13" t="s">
        <v>77</v>
      </c>
      <c r="AY941" s="230" t="s">
        <v>149</v>
      </c>
    </row>
    <row r="942" spans="1:65" s="14" customFormat="1">
      <c r="B942" s="231"/>
      <c r="C942" s="232"/>
      <c r="D942" s="217" t="s">
        <v>159</v>
      </c>
      <c r="E942" s="233" t="s">
        <v>1</v>
      </c>
      <c r="F942" s="234" t="s">
        <v>166</v>
      </c>
      <c r="G942" s="232"/>
      <c r="H942" s="235">
        <v>3</v>
      </c>
      <c r="I942" s="236"/>
      <c r="J942" s="232"/>
      <c r="K942" s="232"/>
      <c r="L942" s="237"/>
      <c r="M942" s="238"/>
      <c r="N942" s="239"/>
      <c r="O942" s="239"/>
      <c r="P942" s="239"/>
      <c r="Q942" s="239"/>
      <c r="R942" s="239"/>
      <c r="S942" s="239"/>
      <c r="T942" s="240"/>
      <c r="AT942" s="241" t="s">
        <v>159</v>
      </c>
      <c r="AU942" s="241" t="s">
        <v>85</v>
      </c>
      <c r="AV942" s="14" t="s">
        <v>87</v>
      </c>
      <c r="AW942" s="14" t="s">
        <v>33</v>
      </c>
      <c r="AX942" s="14" t="s">
        <v>77</v>
      </c>
      <c r="AY942" s="241" t="s">
        <v>149</v>
      </c>
    </row>
    <row r="943" spans="1:65" s="13" customFormat="1">
      <c r="B943" s="221"/>
      <c r="C943" s="222"/>
      <c r="D943" s="217" t="s">
        <v>159</v>
      </c>
      <c r="E943" s="223" t="s">
        <v>1</v>
      </c>
      <c r="F943" s="224" t="s">
        <v>233</v>
      </c>
      <c r="G943" s="222"/>
      <c r="H943" s="223" t="s">
        <v>1</v>
      </c>
      <c r="I943" s="225"/>
      <c r="J943" s="222"/>
      <c r="K943" s="222"/>
      <c r="L943" s="226"/>
      <c r="M943" s="227"/>
      <c r="N943" s="228"/>
      <c r="O943" s="228"/>
      <c r="P943" s="228"/>
      <c r="Q943" s="228"/>
      <c r="R943" s="228"/>
      <c r="S943" s="228"/>
      <c r="T943" s="229"/>
      <c r="AT943" s="230" t="s">
        <v>159</v>
      </c>
      <c r="AU943" s="230" t="s">
        <v>85</v>
      </c>
      <c r="AV943" s="13" t="s">
        <v>85</v>
      </c>
      <c r="AW943" s="13" t="s">
        <v>33</v>
      </c>
      <c r="AX943" s="13" t="s">
        <v>77</v>
      </c>
      <c r="AY943" s="230" t="s">
        <v>149</v>
      </c>
    </row>
    <row r="944" spans="1:65" s="14" customFormat="1">
      <c r="B944" s="231"/>
      <c r="C944" s="232"/>
      <c r="D944" s="217" t="s">
        <v>159</v>
      </c>
      <c r="E944" s="233" t="s">
        <v>1</v>
      </c>
      <c r="F944" s="234" t="s">
        <v>85</v>
      </c>
      <c r="G944" s="232"/>
      <c r="H944" s="235">
        <v>1</v>
      </c>
      <c r="I944" s="236"/>
      <c r="J944" s="232"/>
      <c r="K944" s="232"/>
      <c r="L944" s="237"/>
      <c r="M944" s="238"/>
      <c r="N944" s="239"/>
      <c r="O944" s="239"/>
      <c r="P944" s="239"/>
      <c r="Q944" s="239"/>
      <c r="R944" s="239"/>
      <c r="S944" s="239"/>
      <c r="T944" s="240"/>
      <c r="AT944" s="241" t="s">
        <v>159</v>
      </c>
      <c r="AU944" s="241" t="s">
        <v>85</v>
      </c>
      <c r="AV944" s="14" t="s">
        <v>87</v>
      </c>
      <c r="AW944" s="14" t="s">
        <v>33</v>
      </c>
      <c r="AX944" s="14" t="s">
        <v>77</v>
      </c>
      <c r="AY944" s="241" t="s">
        <v>149</v>
      </c>
    </row>
    <row r="945" spans="1:65" s="13" customFormat="1">
      <c r="B945" s="221"/>
      <c r="C945" s="222"/>
      <c r="D945" s="217" t="s">
        <v>159</v>
      </c>
      <c r="E945" s="223" t="s">
        <v>1</v>
      </c>
      <c r="F945" s="224" t="s">
        <v>234</v>
      </c>
      <c r="G945" s="222"/>
      <c r="H945" s="223" t="s">
        <v>1</v>
      </c>
      <c r="I945" s="225"/>
      <c r="J945" s="222"/>
      <c r="K945" s="222"/>
      <c r="L945" s="226"/>
      <c r="M945" s="227"/>
      <c r="N945" s="228"/>
      <c r="O945" s="228"/>
      <c r="P945" s="228"/>
      <c r="Q945" s="228"/>
      <c r="R945" s="228"/>
      <c r="S945" s="228"/>
      <c r="T945" s="229"/>
      <c r="AT945" s="230" t="s">
        <v>159</v>
      </c>
      <c r="AU945" s="230" t="s">
        <v>85</v>
      </c>
      <c r="AV945" s="13" t="s">
        <v>85</v>
      </c>
      <c r="AW945" s="13" t="s">
        <v>33</v>
      </c>
      <c r="AX945" s="13" t="s">
        <v>77</v>
      </c>
      <c r="AY945" s="230" t="s">
        <v>149</v>
      </c>
    </row>
    <row r="946" spans="1:65" s="14" customFormat="1">
      <c r="B946" s="231"/>
      <c r="C946" s="232"/>
      <c r="D946" s="217" t="s">
        <v>159</v>
      </c>
      <c r="E946" s="233" t="s">
        <v>1</v>
      </c>
      <c r="F946" s="234" t="s">
        <v>85</v>
      </c>
      <c r="G946" s="232"/>
      <c r="H946" s="235">
        <v>1</v>
      </c>
      <c r="I946" s="236"/>
      <c r="J946" s="232"/>
      <c r="K946" s="232"/>
      <c r="L946" s="237"/>
      <c r="M946" s="238"/>
      <c r="N946" s="239"/>
      <c r="O946" s="239"/>
      <c r="P946" s="239"/>
      <c r="Q946" s="239"/>
      <c r="R946" s="239"/>
      <c r="S946" s="239"/>
      <c r="T946" s="240"/>
      <c r="AT946" s="241" t="s">
        <v>159</v>
      </c>
      <c r="AU946" s="241" t="s">
        <v>85</v>
      </c>
      <c r="AV946" s="14" t="s">
        <v>87</v>
      </c>
      <c r="AW946" s="14" t="s">
        <v>33</v>
      </c>
      <c r="AX946" s="14" t="s">
        <v>77</v>
      </c>
      <c r="AY946" s="241" t="s">
        <v>149</v>
      </c>
    </row>
    <row r="947" spans="1:65" s="13" customFormat="1">
      <c r="B947" s="221"/>
      <c r="C947" s="222"/>
      <c r="D947" s="217" t="s">
        <v>159</v>
      </c>
      <c r="E947" s="223" t="s">
        <v>1</v>
      </c>
      <c r="F947" s="224" t="s">
        <v>221</v>
      </c>
      <c r="G947" s="222"/>
      <c r="H947" s="223" t="s">
        <v>1</v>
      </c>
      <c r="I947" s="225"/>
      <c r="J947" s="222"/>
      <c r="K947" s="222"/>
      <c r="L947" s="226"/>
      <c r="M947" s="227"/>
      <c r="N947" s="228"/>
      <c r="O947" s="228"/>
      <c r="P947" s="228"/>
      <c r="Q947" s="228"/>
      <c r="R947" s="228"/>
      <c r="S947" s="228"/>
      <c r="T947" s="229"/>
      <c r="AT947" s="230" t="s">
        <v>159</v>
      </c>
      <c r="AU947" s="230" t="s">
        <v>85</v>
      </c>
      <c r="AV947" s="13" t="s">
        <v>85</v>
      </c>
      <c r="AW947" s="13" t="s">
        <v>33</v>
      </c>
      <c r="AX947" s="13" t="s">
        <v>77</v>
      </c>
      <c r="AY947" s="230" t="s">
        <v>149</v>
      </c>
    </row>
    <row r="948" spans="1:65" s="14" customFormat="1">
      <c r="B948" s="231"/>
      <c r="C948" s="232"/>
      <c r="D948" s="217" t="s">
        <v>159</v>
      </c>
      <c r="E948" s="233" t="s">
        <v>1</v>
      </c>
      <c r="F948" s="234" t="s">
        <v>85</v>
      </c>
      <c r="G948" s="232"/>
      <c r="H948" s="235">
        <v>1</v>
      </c>
      <c r="I948" s="236"/>
      <c r="J948" s="232"/>
      <c r="K948" s="232"/>
      <c r="L948" s="237"/>
      <c r="M948" s="238"/>
      <c r="N948" s="239"/>
      <c r="O948" s="239"/>
      <c r="P948" s="239"/>
      <c r="Q948" s="239"/>
      <c r="R948" s="239"/>
      <c r="S948" s="239"/>
      <c r="T948" s="240"/>
      <c r="AT948" s="241" t="s">
        <v>159</v>
      </c>
      <c r="AU948" s="241" t="s">
        <v>85</v>
      </c>
      <c r="AV948" s="14" t="s">
        <v>87</v>
      </c>
      <c r="AW948" s="14" t="s">
        <v>33</v>
      </c>
      <c r="AX948" s="14" t="s">
        <v>77</v>
      </c>
      <c r="AY948" s="241" t="s">
        <v>149</v>
      </c>
    </row>
    <row r="949" spans="1:65" s="13" customFormat="1">
      <c r="B949" s="221"/>
      <c r="C949" s="222"/>
      <c r="D949" s="217" t="s">
        <v>159</v>
      </c>
      <c r="E949" s="223" t="s">
        <v>1</v>
      </c>
      <c r="F949" s="224" t="s">
        <v>209</v>
      </c>
      <c r="G949" s="222"/>
      <c r="H949" s="223" t="s">
        <v>1</v>
      </c>
      <c r="I949" s="225"/>
      <c r="J949" s="222"/>
      <c r="K949" s="222"/>
      <c r="L949" s="226"/>
      <c r="M949" s="227"/>
      <c r="N949" s="228"/>
      <c r="O949" s="228"/>
      <c r="P949" s="228"/>
      <c r="Q949" s="228"/>
      <c r="R949" s="228"/>
      <c r="S949" s="228"/>
      <c r="T949" s="229"/>
      <c r="AT949" s="230" t="s">
        <v>159</v>
      </c>
      <c r="AU949" s="230" t="s">
        <v>85</v>
      </c>
      <c r="AV949" s="13" t="s">
        <v>85</v>
      </c>
      <c r="AW949" s="13" t="s">
        <v>33</v>
      </c>
      <c r="AX949" s="13" t="s">
        <v>77</v>
      </c>
      <c r="AY949" s="230" t="s">
        <v>149</v>
      </c>
    </row>
    <row r="950" spans="1:65" s="14" customFormat="1">
      <c r="B950" s="231"/>
      <c r="C950" s="232"/>
      <c r="D950" s="217" t="s">
        <v>159</v>
      </c>
      <c r="E950" s="233" t="s">
        <v>1</v>
      </c>
      <c r="F950" s="234" t="s">
        <v>195</v>
      </c>
      <c r="G950" s="232"/>
      <c r="H950" s="235">
        <v>8</v>
      </c>
      <c r="I950" s="236"/>
      <c r="J950" s="232"/>
      <c r="K950" s="232"/>
      <c r="L950" s="237"/>
      <c r="M950" s="238"/>
      <c r="N950" s="239"/>
      <c r="O950" s="239"/>
      <c r="P950" s="239"/>
      <c r="Q950" s="239"/>
      <c r="R950" s="239"/>
      <c r="S950" s="239"/>
      <c r="T950" s="240"/>
      <c r="AT950" s="241" t="s">
        <v>159</v>
      </c>
      <c r="AU950" s="241" t="s">
        <v>85</v>
      </c>
      <c r="AV950" s="14" t="s">
        <v>87</v>
      </c>
      <c r="AW950" s="14" t="s">
        <v>33</v>
      </c>
      <c r="AX950" s="14" t="s">
        <v>77</v>
      </c>
      <c r="AY950" s="241" t="s">
        <v>149</v>
      </c>
    </row>
    <row r="951" spans="1:65" s="13" customFormat="1">
      <c r="B951" s="221"/>
      <c r="C951" s="222"/>
      <c r="D951" s="217" t="s">
        <v>159</v>
      </c>
      <c r="E951" s="223" t="s">
        <v>1</v>
      </c>
      <c r="F951" s="224" t="s">
        <v>211</v>
      </c>
      <c r="G951" s="222"/>
      <c r="H951" s="223" t="s">
        <v>1</v>
      </c>
      <c r="I951" s="225"/>
      <c r="J951" s="222"/>
      <c r="K951" s="222"/>
      <c r="L951" s="226"/>
      <c r="M951" s="227"/>
      <c r="N951" s="228"/>
      <c r="O951" s="228"/>
      <c r="P951" s="228"/>
      <c r="Q951" s="228"/>
      <c r="R951" s="228"/>
      <c r="S951" s="228"/>
      <c r="T951" s="229"/>
      <c r="AT951" s="230" t="s">
        <v>159</v>
      </c>
      <c r="AU951" s="230" t="s">
        <v>85</v>
      </c>
      <c r="AV951" s="13" t="s">
        <v>85</v>
      </c>
      <c r="AW951" s="13" t="s">
        <v>33</v>
      </c>
      <c r="AX951" s="13" t="s">
        <v>77</v>
      </c>
      <c r="AY951" s="230" t="s">
        <v>149</v>
      </c>
    </row>
    <row r="952" spans="1:65" s="14" customFormat="1">
      <c r="B952" s="231"/>
      <c r="C952" s="232"/>
      <c r="D952" s="217" t="s">
        <v>159</v>
      </c>
      <c r="E952" s="233" t="s">
        <v>1</v>
      </c>
      <c r="F952" s="234" t="s">
        <v>161</v>
      </c>
      <c r="G952" s="232"/>
      <c r="H952" s="235">
        <v>5</v>
      </c>
      <c r="I952" s="236"/>
      <c r="J952" s="232"/>
      <c r="K952" s="232"/>
      <c r="L952" s="237"/>
      <c r="M952" s="238"/>
      <c r="N952" s="239"/>
      <c r="O952" s="239"/>
      <c r="P952" s="239"/>
      <c r="Q952" s="239"/>
      <c r="R952" s="239"/>
      <c r="S952" s="239"/>
      <c r="T952" s="240"/>
      <c r="AT952" s="241" t="s">
        <v>159</v>
      </c>
      <c r="AU952" s="241" t="s">
        <v>85</v>
      </c>
      <c r="AV952" s="14" t="s">
        <v>87</v>
      </c>
      <c r="AW952" s="14" t="s">
        <v>33</v>
      </c>
      <c r="AX952" s="14" t="s">
        <v>77</v>
      </c>
      <c r="AY952" s="241" t="s">
        <v>149</v>
      </c>
    </row>
    <row r="953" spans="1:65" s="15" customFormat="1">
      <c r="B953" s="242"/>
      <c r="C953" s="243"/>
      <c r="D953" s="217" t="s">
        <v>159</v>
      </c>
      <c r="E953" s="244" t="s">
        <v>1</v>
      </c>
      <c r="F953" s="245" t="s">
        <v>215</v>
      </c>
      <c r="G953" s="243"/>
      <c r="H953" s="246">
        <v>19</v>
      </c>
      <c r="I953" s="247"/>
      <c r="J953" s="243"/>
      <c r="K953" s="243"/>
      <c r="L953" s="248"/>
      <c r="M953" s="249"/>
      <c r="N953" s="250"/>
      <c r="O953" s="250"/>
      <c r="P953" s="250"/>
      <c r="Q953" s="250"/>
      <c r="R953" s="250"/>
      <c r="S953" s="250"/>
      <c r="T953" s="251"/>
      <c r="AT953" s="252" t="s">
        <v>159</v>
      </c>
      <c r="AU953" s="252" t="s">
        <v>85</v>
      </c>
      <c r="AV953" s="15" t="s">
        <v>156</v>
      </c>
      <c r="AW953" s="15" t="s">
        <v>33</v>
      </c>
      <c r="AX953" s="15" t="s">
        <v>85</v>
      </c>
      <c r="AY953" s="252" t="s">
        <v>149</v>
      </c>
    </row>
    <row r="954" spans="1:65" s="2" customFormat="1" ht="21.75" customHeight="1">
      <c r="A954" s="34"/>
      <c r="B954" s="35"/>
      <c r="C954" s="204" t="s">
        <v>829</v>
      </c>
      <c r="D954" s="204" t="s">
        <v>151</v>
      </c>
      <c r="E954" s="205" t="s">
        <v>830</v>
      </c>
      <c r="F954" s="206" t="s">
        <v>831</v>
      </c>
      <c r="G954" s="207" t="s">
        <v>258</v>
      </c>
      <c r="H954" s="208">
        <v>6</v>
      </c>
      <c r="I954" s="209"/>
      <c r="J954" s="210">
        <f>ROUND(I954*H954,2)</f>
        <v>0</v>
      </c>
      <c r="K954" s="206" t="s">
        <v>155</v>
      </c>
      <c r="L954" s="39"/>
      <c r="M954" s="211" t="s">
        <v>1</v>
      </c>
      <c r="N954" s="212" t="s">
        <v>42</v>
      </c>
      <c r="O954" s="71"/>
      <c r="P954" s="213">
        <f>O954*H954</f>
        <v>0</v>
      </c>
      <c r="Q954" s="213">
        <v>0</v>
      </c>
      <c r="R954" s="213">
        <f>Q954*H954</f>
        <v>0</v>
      </c>
      <c r="S954" s="213">
        <v>0</v>
      </c>
      <c r="T954" s="214">
        <f>S954*H954</f>
        <v>0</v>
      </c>
      <c r="U954" s="34"/>
      <c r="V954" s="34"/>
      <c r="W954" s="34"/>
      <c r="X954" s="34"/>
      <c r="Y954" s="34"/>
      <c r="Z954" s="34"/>
      <c r="AA954" s="34"/>
      <c r="AB954" s="34"/>
      <c r="AC954" s="34"/>
      <c r="AD954" s="34"/>
      <c r="AE954" s="34"/>
      <c r="AR954" s="215" t="s">
        <v>620</v>
      </c>
      <c r="AT954" s="215" t="s">
        <v>151</v>
      </c>
      <c r="AU954" s="215" t="s">
        <v>85</v>
      </c>
      <c r="AY954" s="17" t="s">
        <v>149</v>
      </c>
      <c r="BE954" s="216">
        <f>IF(N954="základní",J954,0)</f>
        <v>0</v>
      </c>
      <c r="BF954" s="216">
        <f>IF(N954="snížená",J954,0)</f>
        <v>0</v>
      </c>
      <c r="BG954" s="216">
        <f>IF(N954="zákl. přenesená",J954,0)</f>
        <v>0</v>
      </c>
      <c r="BH954" s="216">
        <f>IF(N954="sníž. přenesená",J954,0)</f>
        <v>0</v>
      </c>
      <c r="BI954" s="216">
        <f>IF(N954="nulová",J954,0)</f>
        <v>0</v>
      </c>
      <c r="BJ954" s="17" t="s">
        <v>85</v>
      </c>
      <c r="BK954" s="216">
        <f>ROUND(I954*H954,2)</f>
        <v>0</v>
      </c>
      <c r="BL954" s="17" t="s">
        <v>620</v>
      </c>
      <c r="BM954" s="215" t="s">
        <v>832</v>
      </c>
    </row>
    <row r="955" spans="1:65" s="2" customFormat="1" ht="39">
      <c r="A955" s="34"/>
      <c r="B955" s="35"/>
      <c r="C955" s="36"/>
      <c r="D955" s="217" t="s">
        <v>158</v>
      </c>
      <c r="E955" s="36"/>
      <c r="F955" s="218" t="s">
        <v>833</v>
      </c>
      <c r="G955" s="36"/>
      <c r="H955" s="36"/>
      <c r="I955" s="116"/>
      <c r="J955" s="36"/>
      <c r="K955" s="36"/>
      <c r="L955" s="39"/>
      <c r="M955" s="219"/>
      <c r="N955" s="220"/>
      <c r="O955" s="71"/>
      <c r="P955" s="71"/>
      <c r="Q955" s="71"/>
      <c r="R955" s="71"/>
      <c r="S955" s="71"/>
      <c r="T955" s="72"/>
      <c r="U955" s="34"/>
      <c r="V955" s="34"/>
      <c r="W955" s="34"/>
      <c r="X955" s="34"/>
      <c r="Y955" s="34"/>
      <c r="Z955" s="34"/>
      <c r="AA955" s="34"/>
      <c r="AB955" s="34"/>
      <c r="AC955" s="34"/>
      <c r="AD955" s="34"/>
      <c r="AE955" s="34"/>
      <c r="AT955" s="17" t="s">
        <v>158</v>
      </c>
      <c r="AU955" s="17" t="s">
        <v>85</v>
      </c>
    </row>
    <row r="956" spans="1:65" s="13" customFormat="1">
      <c r="B956" s="221"/>
      <c r="C956" s="222"/>
      <c r="D956" s="217" t="s">
        <v>159</v>
      </c>
      <c r="E956" s="223" t="s">
        <v>1</v>
      </c>
      <c r="F956" s="224" t="s">
        <v>315</v>
      </c>
      <c r="G956" s="222"/>
      <c r="H956" s="223" t="s">
        <v>1</v>
      </c>
      <c r="I956" s="225"/>
      <c r="J956" s="222"/>
      <c r="K956" s="222"/>
      <c r="L956" s="226"/>
      <c r="M956" s="227"/>
      <c r="N956" s="228"/>
      <c r="O956" s="228"/>
      <c r="P956" s="228"/>
      <c r="Q956" s="228"/>
      <c r="R956" s="228"/>
      <c r="S956" s="228"/>
      <c r="T956" s="229"/>
      <c r="AT956" s="230" t="s">
        <v>159</v>
      </c>
      <c r="AU956" s="230" t="s">
        <v>85</v>
      </c>
      <c r="AV956" s="13" t="s">
        <v>85</v>
      </c>
      <c r="AW956" s="13" t="s">
        <v>33</v>
      </c>
      <c r="AX956" s="13" t="s">
        <v>77</v>
      </c>
      <c r="AY956" s="230" t="s">
        <v>149</v>
      </c>
    </row>
    <row r="957" spans="1:65" s="14" customFormat="1">
      <c r="B957" s="231"/>
      <c r="C957" s="232"/>
      <c r="D957" s="217" t="s">
        <v>159</v>
      </c>
      <c r="E957" s="233" t="s">
        <v>1</v>
      </c>
      <c r="F957" s="234" t="s">
        <v>181</v>
      </c>
      <c r="G957" s="232"/>
      <c r="H957" s="235">
        <v>6</v>
      </c>
      <c r="I957" s="236"/>
      <c r="J957" s="232"/>
      <c r="K957" s="232"/>
      <c r="L957" s="237"/>
      <c r="M957" s="238"/>
      <c r="N957" s="239"/>
      <c r="O957" s="239"/>
      <c r="P957" s="239"/>
      <c r="Q957" s="239"/>
      <c r="R957" s="239"/>
      <c r="S957" s="239"/>
      <c r="T957" s="240"/>
      <c r="AT957" s="241" t="s">
        <v>159</v>
      </c>
      <c r="AU957" s="241" t="s">
        <v>85</v>
      </c>
      <c r="AV957" s="14" t="s">
        <v>87</v>
      </c>
      <c r="AW957" s="14" t="s">
        <v>33</v>
      </c>
      <c r="AX957" s="14" t="s">
        <v>85</v>
      </c>
      <c r="AY957" s="241" t="s">
        <v>149</v>
      </c>
    </row>
    <row r="958" spans="1:65" s="2" customFormat="1" ht="44.25" customHeight="1">
      <c r="A958" s="34"/>
      <c r="B958" s="35"/>
      <c r="C958" s="204" t="s">
        <v>834</v>
      </c>
      <c r="D958" s="204" t="s">
        <v>151</v>
      </c>
      <c r="E958" s="205" t="s">
        <v>835</v>
      </c>
      <c r="F958" s="206" t="s">
        <v>836</v>
      </c>
      <c r="G958" s="207" t="s">
        <v>588</v>
      </c>
      <c r="H958" s="208">
        <v>199</v>
      </c>
      <c r="I958" s="209"/>
      <c r="J958" s="210">
        <f>ROUND(I958*H958,2)</f>
        <v>0</v>
      </c>
      <c r="K958" s="206" t="s">
        <v>155</v>
      </c>
      <c r="L958" s="39"/>
      <c r="M958" s="211" t="s">
        <v>1</v>
      </c>
      <c r="N958" s="212" t="s">
        <v>42</v>
      </c>
      <c r="O958" s="71"/>
      <c r="P958" s="213">
        <f>O958*H958</f>
        <v>0</v>
      </c>
      <c r="Q958" s="213">
        <v>0</v>
      </c>
      <c r="R958" s="213">
        <f>Q958*H958</f>
        <v>0</v>
      </c>
      <c r="S958" s="213">
        <v>0</v>
      </c>
      <c r="T958" s="214">
        <f>S958*H958</f>
        <v>0</v>
      </c>
      <c r="U958" s="34"/>
      <c r="V958" s="34"/>
      <c r="W958" s="34"/>
      <c r="X958" s="34"/>
      <c r="Y958" s="34"/>
      <c r="Z958" s="34"/>
      <c r="AA958" s="34"/>
      <c r="AB958" s="34"/>
      <c r="AC958" s="34"/>
      <c r="AD958" s="34"/>
      <c r="AE958" s="34"/>
      <c r="AR958" s="215" t="s">
        <v>620</v>
      </c>
      <c r="AT958" s="215" t="s">
        <v>151</v>
      </c>
      <c r="AU958" s="215" t="s">
        <v>85</v>
      </c>
      <c r="AY958" s="17" t="s">
        <v>149</v>
      </c>
      <c r="BE958" s="216">
        <f>IF(N958="základní",J958,0)</f>
        <v>0</v>
      </c>
      <c r="BF958" s="216">
        <f>IF(N958="snížená",J958,0)</f>
        <v>0</v>
      </c>
      <c r="BG958" s="216">
        <f>IF(N958="zákl. přenesená",J958,0)</f>
        <v>0</v>
      </c>
      <c r="BH958" s="216">
        <f>IF(N958="sníž. přenesená",J958,0)</f>
        <v>0</v>
      </c>
      <c r="BI958" s="216">
        <f>IF(N958="nulová",J958,0)</f>
        <v>0</v>
      </c>
      <c r="BJ958" s="17" t="s">
        <v>85</v>
      </c>
      <c r="BK958" s="216">
        <f>ROUND(I958*H958,2)</f>
        <v>0</v>
      </c>
      <c r="BL958" s="17" t="s">
        <v>620</v>
      </c>
      <c r="BM958" s="215" t="s">
        <v>837</v>
      </c>
    </row>
    <row r="959" spans="1:65" s="2" customFormat="1" ht="136.5">
      <c r="A959" s="34"/>
      <c r="B959" s="35"/>
      <c r="C959" s="36"/>
      <c r="D959" s="217" t="s">
        <v>158</v>
      </c>
      <c r="E959" s="36"/>
      <c r="F959" s="218" t="s">
        <v>838</v>
      </c>
      <c r="G959" s="36"/>
      <c r="H959" s="36"/>
      <c r="I959" s="116"/>
      <c r="J959" s="36"/>
      <c r="K959" s="36"/>
      <c r="L959" s="39"/>
      <c r="M959" s="219"/>
      <c r="N959" s="220"/>
      <c r="O959" s="71"/>
      <c r="P959" s="71"/>
      <c r="Q959" s="71"/>
      <c r="R959" s="71"/>
      <c r="S959" s="71"/>
      <c r="T959" s="72"/>
      <c r="U959" s="34"/>
      <c r="V959" s="34"/>
      <c r="W959" s="34"/>
      <c r="X959" s="34"/>
      <c r="Y959" s="34"/>
      <c r="Z959" s="34"/>
      <c r="AA959" s="34"/>
      <c r="AB959" s="34"/>
      <c r="AC959" s="34"/>
      <c r="AD959" s="34"/>
      <c r="AE959" s="34"/>
      <c r="AT959" s="17" t="s">
        <v>158</v>
      </c>
      <c r="AU959" s="17" t="s">
        <v>85</v>
      </c>
    </row>
    <row r="960" spans="1:65" s="2" customFormat="1" ht="19.5">
      <c r="A960" s="34"/>
      <c r="B960" s="35"/>
      <c r="C960" s="36"/>
      <c r="D960" s="217" t="s">
        <v>241</v>
      </c>
      <c r="E960" s="36"/>
      <c r="F960" s="253" t="s">
        <v>839</v>
      </c>
      <c r="G960" s="36"/>
      <c r="H960" s="36"/>
      <c r="I960" s="116"/>
      <c r="J960" s="36"/>
      <c r="K960" s="36"/>
      <c r="L960" s="39"/>
      <c r="M960" s="219"/>
      <c r="N960" s="220"/>
      <c r="O960" s="71"/>
      <c r="P960" s="71"/>
      <c r="Q960" s="71"/>
      <c r="R960" s="71"/>
      <c r="S960" s="71"/>
      <c r="T960" s="72"/>
      <c r="U960" s="34"/>
      <c r="V960" s="34"/>
      <c r="W960" s="34"/>
      <c r="X960" s="34"/>
      <c r="Y960" s="34"/>
      <c r="Z960" s="34"/>
      <c r="AA960" s="34"/>
      <c r="AB960" s="34"/>
      <c r="AC960" s="34"/>
      <c r="AD960" s="34"/>
      <c r="AE960" s="34"/>
      <c r="AT960" s="17" t="s">
        <v>241</v>
      </c>
      <c r="AU960" s="17" t="s">
        <v>85</v>
      </c>
    </row>
    <row r="961" spans="1:65" s="14" customFormat="1">
      <c r="B961" s="231"/>
      <c r="C961" s="232"/>
      <c r="D961" s="217" t="s">
        <v>159</v>
      </c>
      <c r="E961" s="233" t="s">
        <v>1</v>
      </c>
      <c r="F961" s="234" t="s">
        <v>115</v>
      </c>
      <c r="G961" s="232"/>
      <c r="H961" s="235">
        <v>10</v>
      </c>
      <c r="I961" s="236"/>
      <c r="J961" s="232"/>
      <c r="K961" s="232"/>
      <c r="L961" s="237"/>
      <c r="M961" s="238"/>
      <c r="N961" s="239"/>
      <c r="O961" s="239"/>
      <c r="P961" s="239"/>
      <c r="Q961" s="239"/>
      <c r="R961" s="239"/>
      <c r="S961" s="239"/>
      <c r="T961" s="240"/>
      <c r="AT961" s="241" t="s">
        <v>159</v>
      </c>
      <c r="AU961" s="241" t="s">
        <v>85</v>
      </c>
      <c r="AV961" s="14" t="s">
        <v>87</v>
      </c>
      <c r="AW961" s="14" t="s">
        <v>33</v>
      </c>
      <c r="AX961" s="14" t="s">
        <v>77</v>
      </c>
      <c r="AY961" s="241" t="s">
        <v>149</v>
      </c>
    </row>
    <row r="962" spans="1:65" s="14" customFormat="1">
      <c r="B962" s="231"/>
      <c r="C962" s="232"/>
      <c r="D962" s="217" t="s">
        <v>159</v>
      </c>
      <c r="E962" s="233" t="s">
        <v>1</v>
      </c>
      <c r="F962" s="234" t="s">
        <v>840</v>
      </c>
      <c r="G962" s="232"/>
      <c r="H962" s="235">
        <v>54</v>
      </c>
      <c r="I962" s="236"/>
      <c r="J962" s="232"/>
      <c r="K962" s="232"/>
      <c r="L962" s="237"/>
      <c r="M962" s="238"/>
      <c r="N962" s="239"/>
      <c r="O962" s="239"/>
      <c r="P962" s="239"/>
      <c r="Q962" s="239"/>
      <c r="R962" s="239"/>
      <c r="S962" s="239"/>
      <c r="T962" s="240"/>
      <c r="AT962" s="241" t="s">
        <v>159</v>
      </c>
      <c r="AU962" s="241" t="s">
        <v>85</v>
      </c>
      <c r="AV962" s="14" t="s">
        <v>87</v>
      </c>
      <c r="AW962" s="14" t="s">
        <v>33</v>
      </c>
      <c r="AX962" s="14" t="s">
        <v>77</v>
      </c>
      <c r="AY962" s="241" t="s">
        <v>149</v>
      </c>
    </row>
    <row r="963" spans="1:65" s="14" customFormat="1">
      <c r="B963" s="231"/>
      <c r="C963" s="232"/>
      <c r="D963" s="217" t="s">
        <v>159</v>
      </c>
      <c r="E963" s="233" t="s">
        <v>1</v>
      </c>
      <c r="F963" s="234" t="s">
        <v>841</v>
      </c>
      <c r="G963" s="232"/>
      <c r="H963" s="235">
        <v>135</v>
      </c>
      <c r="I963" s="236"/>
      <c r="J963" s="232"/>
      <c r="K963" s="232"/>
      <c r="L963" s="237"/>
      <c r="M963" s="238"/>
      <c r="N963" s="239"/>
      <c r="O963" s="239"/>
      <c r="P963" s="239"/>
      <c r="Q963" s="239"/>
      <c r="R963" s="239"/>
      <c r="S963" s="239"/>
      <c r="T963" s="240"/>
      <c r="AT963" s="241" t="s">
        <v>159</v>
      </c>
      <c r="AU963" s="241" t="s">
        <v>85</v>
      </c>
      <c r="AV963" s="14" t="s">
        <v>87</v>
      </c>
      <c r="AW963" s="14" t="s">
        <v>33</v>
      </c>
      <c r="AX963" s="14" t="s">
        <v>77</v>
      </c>
      <c r="AY963" s="241" t="s">
        <v>149</v>
      </c>
    </row>
    <row r="964" spans="1:65" s="15" customFormat="1">
      <c r="B964" s="242"/>
      <c r="C964" s="243"/>
      <c r="D964" s="217" t="s">
        <v>159</v>
      </c>
      <c r="E964" s="244" t="s">
        <v>1</v>
      </c>
      <c r="F964" s="245" t="s">
        <v>215</v>
      </c>
      <c r="G964" s="243"/>
      <c r="H964" s="246">
        <v>199</v>
      </c>
      <c r="I964" s="247"/>
      <c r="J964" s="243"/>
      <c r="K964" s="243"/>
      <c r="L964" s="248"/>
      <c r="M964" s="249"/>
      <c r="N964" s="250"/>
      <c r="O964" s="250"/>
      <c r="P964" s="250"/>
      <c r="Q964" s="250"/>
      <c r="R964" s="250"/>
      <c r="S964" s="250"/>
      <c r="T964" s="251"/>
      <c r="AT964" s="252" t="s">
        <v>159</v>
      </c>
      <c r="AU964" s="252" t="s">
        <v>85</v>
      </c>
      <c r="AV964" s="15" t="s">
        <v>156</v>
      </c>
      <c r="AW964" s="15" t="s">
        <v>33</v>
      </c>
      <c r="AX964" s="15" t="s">
        <v>85</v>
      </c>
      <c r="AY964" s="252" t="s">
        <v>149</v>
      </c>
    </row>
    <row r="965" spans="1:65" s="2" customFormat="1" ht="44.25" customHeight="1">
      <c r="A965" s="34"/>
      <c r="B965" s="35"/>
      <c r="C965" s="204" t="s">
        <v>842</v>
      </c>
      <c r="D965" s="204" t="s">
        <v>151</v>
      </c>
      <c r="E965" s="205" t="s">
        <v>843</v>
      </c>
      <c r="F965" s="206" t="s">
        <v>844</v>
      </c>
      <c r="G965" s="207" t="s">
        <v>588</v>
      </c>
      <c r="H965" s="208">
        <v>624.68399999999997</v>
      </c>
      <c r="I965" s="209"/>
      <c r="J965" s="210">
        <f>ROUND(I965*H965,2)</f>
        <v>0</v>
      </c>
      <c r="K965" s="206" t="s">
        <v>155</v>
      </c>
      <c r="L965" s="39"/>
      <c r="M965" s="211" t="s">
        <v>1</v>
      </c>
      <c r="N965" s="212" t="s">
        <v>42</v>
      </c>
      <c r="O965" s="71"/>
      <c r="P965" s="213">
        <f>O965*H965</f>
        <v>0</v>
      </c>
      <c r="Q965" s="213">
        <v>0</v>
      </c>
      <c r="R965" s="213">
        <f>Q965*H965</f>
        <v>0</v>
      </c>
      <c r="S965" s="213">
        <v>0</v>
      </c>
      <c r="T965" s="214">
        <f>S965*H965</f>
        <v>0</v>
      </c>
      <c r="U965" s="34"/>
      <c r="V965" s="34"/>
      <c r="W965" s="34"/>
      <c r="X965" s="34"/>
      <c r="Y965" s="34"/>
      <c r="Z965" s="34"/>
      <c r="AA965" s="34"/>
      <c r="AB965" s="34"/>
      <c r="AC965" s="34"/>
      <c r="AD965" s="34"/>
      <c r="AE965" s="34"/>
      <c r="AR965" s="215" t="s">
        <v>620</v>
      </c>
      <c r="AT965" s="215" t="s">
        <v>151</v>
      </c>
      <c r="AU965" s="215" t="s">
        <v>85</v>
      </c>
      <c r="AY965" s="17" t="s">
        <v>149</v>
      </c>
      <c r="BE965" s="216">
        <f>IF(N965="základní",J965,0)</f>
        <v>0</v>
      </c>
      <c r="BF965" s="216">
        <f>IF(N965="snížená",J965,0)</f>
        <v>0</v>
      </c>
      <c r="BG965" s="216">
        <f>IF(N965="zákl. přenesená",J965,0)</f>
        <v>0</v>
      </c>
      <c r="BH965" s="216">
        <f>IF(N965="sníž. přenesená",J965,0)</f>
        <v>0</v>
      </c>
      <c r="BI965" s="216">
        <f>IF(N965="nulová",J965,0)</f>
        <v>0</v>
      </c>
      <c r="BJ965" s="17" t="s">
        <v>85</v>
      </c>
      <c r="BK965" s="216">
        <f>ROUND(I965*H965,2)</f>
        <v>0</v>
      </c>
      <c r="BL965" s="17" t="s">
        <v>620</v>
      </c>
      <c r="BM965" s="215" t="s">
        <v>845</v>
      </c>
    </row>
    <row r="966" spans="1:65" s="2" customFormat="1" ht="136.5">
      <c r="A966" s="34"/>
      <c r="B966" s="35"/>
      <c r="C966" s="36"/>
      <c r="D966" s="217" t="s">
        <v>158</v>
      </c>
      <c r="E966" s="36"/>
      <c r="F966" s="218" t="s">
        <v>846</v>
      </c>
      <c r="G966" s="36"/>
      <c r="H966" s="36"/>
      <c r="I966" s="116"/>
      <c r="J966" s="36"/>
      <c r="K966" s="36"/>
      <c r="L966" s="39"/>
      <c r="M966" s="219"/>
      <c r="N966" s="220"/>
      <c r="O966" s="71"/>
      <c r="P966" s="71"/>
      <c r="Q966" s="71"/>
      <c r="R966" s="71"/>
      <c r="S966" s="71"/>
      <c r="T966" s="72"/>
      <c r="U966" s="34"/>
      <c r="V966" s="34"/>
      <c r="W966" s="34"/>
      <c r="X966" s="34"/>
      <c r="Y966" s="34"/>
      <c r="Z966" s="34"/>
      <c r="AA966" s="34"/>
      <c r="AB966" s="34"/>
      <c r="AC966" s="34"/>
      <c r="AD966" s="34"/>
      <c r="AE966" s="34"/>
      <c r="AT966" s="17" t="s">
        <v>158</v>
      </c>
      <c r="AU966" s="17" t="s">
        <v>85</v>
      </c>
    </row>
    <row r="967" spans="1:65" s="2" customFormat="1" ht="19.5">
      <c r="A967" s="34"/>
      <c r="B967" s="35"/>
      <c r="C967" s="36"/>
      <c r="D967" s="217" t="s">
        <v>241</v>
      </c>
      <c r="E967" s="36"/>
      <c r="F967" s="253" t="s">
        <v>839</v>
      </c>
      <c r="G967" s="36"/>
      <c r="H967" s="36"/>
      <c r="I967" s="116"/>
      <c r="J967" s="36"/>
      <c r="K967" s="36"/>
      <c r="L967" s="39"/>
      <c r="M967" s="219"/>
      <c r="N967" s="220"/>
      <c r="O967" s="71"/>
      <c r="P967" s="71"/>
      <c r="Q967" s="71"/>
      <c r="R967" s="71"/>
      <c r="S967" s="71"/>
      <c r="T967" s="72"/>
      <c r="U967" s="34"/>
      <c r="V967" s="34"/>
      <c r="W967" s="34"/>
      <c r="X967" s="34"/>
      <c r="Y967" s="34"/>
      <c r="Z967" s="34"/>
      <c r="AA967" s="34"/>
      <c r="AB967" s="34"/>
      <c r="AC967" s="34"/>
      <c r="AD967" s="34"/>
      <c r="AE967" s="34"/>
      <c r="AT967" s="17" t="s">
        <v>241</v>
      </c>
      <c r="AU967" s="17" t="s">
        <v>85</v>
      </c>
    </row>
    <row r="968" spans="1:65" s="14" customFormat="1">
      <c r="B968" s="231"/>
      <c r="C968" s="232"/>
      <c r="D968" s="217" t="s">
        <v>159</v>
      </c>
      <c r="E968" s="233" t="s">
        <v>1</v>
      </c>
      <c r="F968" s="234" t="s">
        <v>847</v>
      </c>
      <c r="G968" s="232"/>
      <c r="H968" s="235">
        <v>624.68399999999997</v>
      </c>
      <c r="I968" s="236"/>
      <c r="J968" s="232"/>
      <c r="K968" s="232"/>
      <c r="L968" s="237"/>
      <c r="M968" s="238"/>
      <c r="N968" s="239"/>
      <c r="O968" s="239"/>
      <c r="P968" s="239"/>
      <c r="Q968" s="239"/>
      <c r="R968" s="239"/>
      <c r="S968" s="239"/>
      <c r="T968" s="240"/>
      <c r="AT968" s="241" t="s">
        <v>159</v>
      </c>
      <c r="AU968" s="241" t="s">
        <v>85</v>
      </c>
      <c r="AV968" s="14" t="s">
        <v>87</v>
      </c>
      <c r="AW968" s="14" t="s">
        <v>33</v>
      </c>
      <c r="AX968" s="14" t="s">
        <v>85</v>
      </c>
      <c r="AY968" s="241" t="s">
        <v>149</v>
      </c>
    </row>
    <row r="969" spans="1:65" s="2" customFormat="1" ht="21.75" customHeight="1">
      <c r="A969" s="34"/>
      <c r="B969" s="35"/>
      <c r="C969" s="204" t="s">
        <v>848</v>
      </c>
      <c r="D969" s="204" t="s">
        <v>151</v>
      </c>
      <c r="E969" s="205" t="s">
        <v>849</v>
      </c>
      <c r="F969" s="206" t="s">
        <v>850</v>
      </c>
      <c r="G969" s="207" t="s">
        <v>258</v>
      </c>
      <c r="H969" s="208">
        <v>3</v>
      </c>
      <c r="I969" s="209"/>
      <c r="J969" s="210">
        <f>ROUND(I969*H969,2)</f>
        <v>0</v>
      </c>
      <c r="K969" s="206" t="s">
        <v>155</v>
      </c>
      <c r="L969" s="39"/>
      <c r="M969" s="211" t="s">
        <v>1</v>
      </c>
      <c r="N969" s="212" t="s">
        <v>42</v>
      </c>
      <c r="O969" s="71"/>
      <c r="P969" s="213">
        <f>O969*H969</f>
        <v>0</v>
      </c>
      <c r="Q969" s="213">
        <v>0</v>
      </c>
      <c r="R969" s="213">
        <f>Q969*H969</f>
        <v>0</v>
      </c>
      <c r="S969" s="213">
        <v>0</v>
      </c>
      <c r="T969" s="214">
        <f>S969*H969</f>
        <v>0</v>
      </c>
      <c r="U969" s="34"/>
      <c r="V969" s="34"/>
      <c r="W969" s="34"/>
      <c r="X969" s="34"/>
      <c r="Y969" s="34"/>
      <c r="Z969" s="34"/>
      <c r="AA969" s="34"/>
      <c r="AB969" s="34"/>
      <c r="AC969" s="34"/>
      <c r="AD969" s="34"/>
      <c r="AE969" s="34"/>
      <c r="AR969" s="215" t="s">
        <v>620</v>
      </c>
      <c r="AT969" s="215" t="s">
        <v>151</v>
      </c>
      <c r="AU969" s="215" t="s">
        <v>85</v>
      </c>
      <c r="AY969" s="17" t="s">
        <v>149</v>
      </c>
      <c r="BE969" s="216">
        <f>IF(N969="základní",J969,0)</f>
        <v>0</v>
      </c>
      <c r="BF969" s="216">
        <f>IF(N969="snížená",J969,0)</f>
        <v>0</v>
      </c>
      <c r="BG969" s="216">
        <f>IF(N969="zákl. přenesená",J969,0)</f>
        <v>0</v>
      </c>
      <c r="BH969" s="216">
        <f>IF(N969="sníž. přenesená",J969,0)</f>
        <v>0</v>
      </c>
      <c r="BI969" s="216">
        <f>IF(N969="nulová",J969,0)</f>
        <v>0</v>
      </c>
      <c r="BJ969" s="17" t="s">
        <v>85</v>
      </c>
      <c r="BK969" s="216">
        <f>ROUND(I969*H969,2)</f>
        <v>0</v>
      </c>
      <c r="BL969" s="17" t="s">
        <v>620</v>
      </c>
      <c r="BM969" s="215" t="s">
        <v>851</v>
      </c>
    </row>
    <row r="970" spans="1:65" s="2" customFormat="1" ht="58.5">
      <c r="A970" s="34"/>
      <c r="B970" s="35"/>
      <c r="C970" s="36"/>
      <c r="D970" s="217" t="s">
        <v>158</v>
      </c>
      <c r="E970" s="36"/>
      <c r="F970" s="218" t="s">
        <v>852</v>
      </c>
      <c r="G970" s="36"/>
      <c r="H970" s="36"/>
      <c r="I970" s="116"/>
      <c r="J970" s="36"/>
      <c r="K970" s="36"/>
      <c r="L970" s="39"/>
      <c r="M970" s="219"/>
      <c r="N970" s="220"/>
      <c r="O970" s="71"/>
      <c r="P970" s="71"/>
      <c r="Q970" s="71"/>
      <c r="R970" s="71"/>
      <c r="S970" s="71"/>
      <c r="T970" s="72"/>
      <c r="U970" s="34"/>
      <c r="V970" s="34"/>
      <c r="W970" s="34"/>
      <c r="X970" s="34"/>
      <c r="Y970" s="34"/>
      <c r="Z970" s="34"/>
      <c r="AA970" s="34"/>
      <c r="AB970" s="34"/>
      <c r="AC970" s="34"/>
      <c r="AD970" s="34"/>
      <c r="AE970" s="34"/>
      <c r="AT970" s="17" t="s">
        <v>158</v>
      </c>
      <c r="AU970" s="17" t="s">
        <v>85</v>
      </c>
    </row>
    <row r="971" spans="1:65" s="13" customFormat="1">
      <c r="B971" s="221"/>
      <c r="C971" s="222"/>
      <c r="D971" s="217" t="s">
        <v>159</v>
      </c>
      <c r="E971" s="223" t="s">
        <v>1</v>
      </c>
      <c r="F971" s="224" t="s">
        <v>853</v>
      </c>
      <c r="G971" s="222"/>
      <c r="H971" s="223" t="s">
        <v>1</v>
      </c>
      <c r="I971" s="225"/>
      <c r="J971" s="222"/>
      <c r="K971" s="222"/>
      <c r="L971" s="226"/>
      <c r="M971" s="227"/>
      <c r="N971" s="228"/>
      <c r="O971" s="228"/>
      <c r="P971" s="228"/>
      <c r="Q971" s="228"/>
      <c r="R971" s="228"/>
      <c r="S971" s="228"/>
      <c r="T971" s="229"/>
      <c r="AT971" s="230" t="s">
        <v>159</v>
      </c>
      <c r="AU971" s="230" t="s">
        <v>85</v>
      </c>
      <c r="AV971" s="13" t="s">
        <v>85</v>
      </c>
      <c r="AW971" s="13" t="s">
        <v>33</v>
      </c>
      <c r="AX971" s="13" t="s">
        <v>77</v>
      </c>
      <c r="AY971" s="230" t="s">
        <v>149</v>
      </c>
    </row>
    <row r="972" spans="1:65" s="14" customFormat="1">
      <c r="B972" s="231"/>
      <c r="C972" s="232"/>
      <c r="D972" s="217" t="s">
        <v>159</v>
      </c>
      <c r="E972" s="233" t="s">
        <v>1</v>
      </c>
      <c r="F972" s="234" t="s">
        <v>166</v>
      </c>
      <c r="G972" s="232"/>
      <c r="H972" s="235">
        <v>3</v>
      </c>
      <c r="I972" s="236"/>
      <c r="J972" s="232"/>
      <c r="K972" s="232"/>
      <c r="L972" s="237"/>
      <c r="M972" s="238"/>
      <c r="N972" s="239"/>
      <c r="O972" s="239"/>
      <c r="P972" s="239"/>
      <c r="Q972" s="239"/>
      <c r="R972" s="239"/>
      <c r="S972" s="239"/>
      <c r="T972" s="240"/>
      <c r="AT972" s="241" t="s">
        <v>159</v>
      </c>
      <c r="AU972" s="241" t="s">
        <v>85</v>
      </c>
      <c r="AV972" s="14" t="s">
        <v>87</v>
      </c>
      <c r="AW972" s="14" t="s">
        <v>33</v>
      </c>
      <c r="AX972" s="14" t="s">
        <v>85</v>
      </c>
      <c r="AY972" s="241" t="s">
        <v>149</v>
      </c>
    </row>
    <row r="973" spans="1:65" s="2" customFormat="1" ht="21.75" customHeight="1">
      <c r="A973" s="34"/>
      <c r="B973" s="35"/>
      <c r="C973" s="204" t="s">
        <v>854</v>
      </c>
      <c r="D973" s="204" t="s">
        <v>151</v>
      </c>
      <c r="E973" s="205" t="s">
        <v>855</v>
      </c>
      <c r="F973" s="206" t="s">
        <v>856</v>
      </c>
      <c r="G973" s="207" t="s">
        <v>588</v>
      </c>
      <c r="H973" s="208">
        <v>145</v>
      </c>
      <c r="I973" s="209"/>
      <c r="J973" s="210">
        <f>ROUND(I973*H973,2)</f>
        <v>0</v>
      </c>
      <c r="K973" s="206" t="s">
        <v>155</v>
      </c>
      <c r="L973" s="39"/>
      <c r="M973" s="211" t="s">
        <v>1</v>
      </c>
      <c r="N973" s="212" t="s">
        <v>42</v>
      </c>
      <c r="O973" s="71"/>
      <c r="P973" s="213">
        <f>O973*H973</f>
        <v>0</v>
      </c>
      <c r="Q973" s="213">
        <v>0</v>
      </c>
      <c r="R973" s="213">
        <f>Q973*H973</f>
        <v>0</v>
      </c>
      <c r="S973" s="213">
        <v>0</v>
      </c>
      <c r="T973" s="214">
        <f>S973*H973</f>
        <v>0</v>
      </c>
      <c r="U973" s="34"/>
      <c r="V973" s="34"/>
      <c r="W973" s="34"/>
      <c r="X973" s="34"/>
      <c r="Y973" s="34"/>
      <c r="Z973" s="34"/>
      <c r="AA973" s="34"/>
      <c r="AB973" s="34"/>
      <c r="AC973" s="34"/>
      <c r="AD973" s="34"/>
      <c r="AE973" s="34"/>
      <c r="AR973" s="215" t="s">
        <v>620</v>
      </c>
      <c r="AT973" s="215" t="s">
        <v>151</v>
      </c>
      <c r="AU973" s="215" t="s">
        <v>85</v>
      </c>
      <c r="AY973" s="17" t="s">
        <v>149</v>
      </c>
      <c r="BE973" s="216">
        <f>IF(N973="základní",J973,0)</f>
        <v>0</v>
      </c>
      <c r="BF973" s="216">
        <f>IF(N973="snížená",J973,0)</f>
        <v>0</v>
      </c>
      <c r="BG973" s="216">
        <f>IF(N973="zákl. přenesená",J973,0)</f>
        <v>0</v>
      </c>
      <c r="BH973" s="216">
        <f>IF(N973="sníž. přenesená",J973,0)</f>
        <v>0</v>
      </c>
      <c r="BI973" s="216">
        <f>IF(N973="nulová",J973,0)</f>
        <v>0</v>
      </c>
      <c r="BJ973" s="17" t="s">
        <v>85</v>
      </c>
      <c r="BK973" s="216">
        <f>ROUND(I973*H973,2)</f>
        <v>0</v>
      </c>
      <c r="BL973" s="17" t="s">
        <v>620</v>
      </c>
      <c r="BM973" s="215" t="s">
        <v>857</v>
      </c>
    </row>
    <row r="974" spans="1:65" s="2" customFormat="1" ht="58.5">
      <c r="A974" s="34"/>
      <c r="B974" s="35"/>
      <c r="C974" s="36"/>
      <c r="D974" s="217" t="s">
        <v>158</v>
      </c>
      <c r="E974" s="36"/>
      <c r="F974" s="218" t="s">
        <v>858</v>
      </c>
      <c r="G974" s="36"/>
      <c r="H974" s="36"/>
      <c r="I974" s="116"/>
      <c r="J974" s="36"/>
      <c r="K974" s="36"/>
      <c r="L974" s="39"/>
      <c r="M974" s="219"/>
      <c r="N974" s="220"/>
      <c r="O974" s="71"/>
      <c r="P974" s="71"/>
      <c r="Q974" s="71"/>
      <c r="R974" s="71"/>
      <c r="S974" s="71"/>
      <c r="T974" s="72"/>
      <c r="U974" s="34"/>
      <c r="V974" s="34"/>
      <c r="W974" s="34"/>
      <c r="X974" s="34"/>
      <c r="Y974" s="34"/>
      <c r="Z974" s="34"/>
      <c r="AA974" s="34"/>
      <c r="AB974" s="34"/>
      <c r="AC974" s="34"/>
      <c r="AD974" s="34"/>
      <c r="AE974" s="34"/>
      <c r="AT974" s="17" t="s">
        <v>158</v>
      </c>
      <c r="AU974" s="17" t="s">
        <v>85</v>
      </c>
    </row>
    <row r="975" spans="1:65" s="13" customFormat="1">
      <c r="B975" s="221"/>
      <c r="C975" s="222"/>
      <c r="D975" s="217" t="s">
        <v>159</v>
      </c>
      <c r="E975" s="223" t="s">
        <v>1</v>
      </c>
      <c r="F975" s="224" t="s">
        <v>859</v>
      </c>
      <c r="G975" s="222"/>
      <c r="H975" s="223" t="s">
        <v>1</v>
      </c>
      <c r="I975" s="225"/>
      <c r="J975" s="222"/>
      <c r="K975" s="222"/>
      <c r="L975" s="226"/>
      <c r="M975" s="227"/>
      <c r="N975" s="228"/>
      <c r="O975" s="228"/>
      <c r="P975" s="228"/>
      <c r="Q975" s="228"/>
      <c r="R975" s="228"/>
      <c r="S975" s="228"/>
      <c r="T975" s="229"/>
      <c r="AT975" s="230" t="s">
        <v>159</v>
      </c>
      <c r="AU975" s="230" t="s">
        <v>85</v>
      </c>
      <c r="AV975" s="13" t="s">
        <v>85</v>
      </c>
      <c r="AW975" s="13" t="s">
        <v>33</v>
      </c>
      <c r="AX975" s="13" t="s">
        <v>77</v>
      </c>
      <c r="AY975" s="230" t="s">
        <v>149</v>
      </c>
    </row>
    <row r="976" spans="1:65" s="14" customFormat="1">
      <c r="B976" s="231"/>
      <c r="C976" s="232"/>
      <c r="D976" s="217" t="s">
        <v>159</v>
      </c>
      <c r="E976" s="233" t="s">
        <v>115</v>
      </c>
      <c r="F976" s="234" t="s">
        <v>860</v>
      </c>
      <c r="G976" s="232"/>
      <c r="H976" s="235">
        <v>10</v>
      </c>
      <c r="I976" s="236"/>
      <c r="J976" s="232"/>
      <c r="K976" s="232"/>
      <c r="L976" s="237"/>
      <c r="M976" s="238"/>
      <c r="N976" s="239"/>
      <c r="O976" s="239"/>
      <c r="P976" s="239"/>
      <c r="Q976" s="239"/>
      <c r="R976" s="239"/>
      <c r="S976" s="239"/>
      <c r="T976" s="240"/>
      <c r="AT976" s="241" t="s">
        <v>159</v>
      </c>
      <c r="AU976" s="241" t="s">
        <v>85</v>
      </c>
      <c r="AV976" s="14" t="s">
        <v>87</v>
      </c>
      <c r="AW976" s="14" t="s">
        <v>33</v>
      </c>
      <c r="AX976" s="14" t="s">
        <v>77</v>
      </c>
      <c r="AY976" s="241" t="s">
        <v>149</v>
      </c>
    </row>
    <row r="977" spans="1:51" s="13" customFormat="1">
      <c r="B977" s="221"/>
      <c r="C977" s="222"/>
      <c r="D977" s="217" t="s">
        <v>159</v>
      </c>
      <c r="E977" s="223" t="s">
        <v>1</v>
      </c>
      <c r="F977" s="224" t="s">
        <v>861</v>
      </c>
      <c r="G977" s="222"/>
      <c r="H977" s="223" t="s">
        <v>1</v>
      </c>
      <c r="I977" s="225"/>
      <c r="J977" s="222"/>
      <c r="K977" s="222"/>
      <c r="L977" s="226"/>
      <c r="M977" s="227"/>
      <c r="N977" s="228"/>
      <c r="O977" s="228"/>
      <c r="P977" s="228"/>
      <c r="Q977" s="228"/>
      <c r="R977" s="228"/>
      <c r="S977" s="228"/>
      <c r="T977" s="229"/>
      <c r="AT977" s="230" t="s">
        <v>159</v>
      </c>
      <c r="AU977" s="230" t="s">
        <v>85</v>
      </c>
      <c r="AV977" s="13" t="s">
        <v>85</v>
      </c>
      <c r="AW977" s="13" t="s">
        <v>33</v>
      </c>
      <c r="AX977" s="13" t="s">
        <v>77</v>
      </c>
      <c r="AY977" s="230" t="s">
        <v>149</v>
      </c>
    </row>
    <row r="978" spans="1:51" s="14" customFormat="1">
      <c r="B978" s="231"/>
      <c r="C978" s="232"/>
      <c r="D978" s="217" t="s">
        <v>159</v>
      </c>
      <c r="E978" s="233" t="s">
        <v>1</v>
      </c>
      <c r="F978" s="234" t="s">
        <v>841</v>
      </c>
      <c r="G978" s="232"/>
      <c r="H978" s="235">
        <v>135</v>
      </c>
      <c r="I978" s="236"/>
      <c r="J978" s="232"/>
      <c r="K978" s="232"/>
      <c r="L978" s="237"/>
      <c r="M978" s="238"/>
      <c r="N978" s="239"/>
      <c r="O978" s="239"/>
      <c r="P978" s="239"/>
      <c r="Q978" s="239"/>
      <c r="R978" s="239"/>
      <c r="S978" s="239"/>
      <c r="T978" s="240"/>
      <c r="AT978" s="241" t="s">
        <v>159</v>
      </c>
      <c r="AU978" s="241" t="s">
        <v>85</v>
      </c>
      <c r="AV978" s="14" t="s">
        <v>87</v>
      </c>
      <c r="AW978" s="14" t="s">
        <v>33</v>
      </c>
      <c r="AX978" s="14" t="s">
        <v>77</v>
      </c>
      <c r="AY978" s="241" t="s">
        <v>149</v>
      </c>
    </row>
    <row r="979" spans="1:51" s="15" customFormat="1">
      <c r="B979" s="242"/>
      <c r="C979" s="243"/>
      <c r="D979" s="217" t="s">
        <v>159</v>
      </c>
      <c r="E979" s="244" t="s">
        <v>1</v>
      </c>
      <c r="F979" s="245" t="s">
        <v>215</v>
      </c>
      <c r="G979" s="243"/>
      <c r="H979" s="246">
        <v>145</v>
      </c>
      <c r="I979" s="247"/>
      <c r="J979" s="243"/>
      <c r="K979" s="243"/>
      <c r="L979" s="248"/>
      <c r="M979" s="264"/>
      <c r="N979" s="265"/>
      <c r="O979" s="265"/>
      <c r="P979" s="265"/>
      <c r="Q979" s="265"/>
      <c r="R979" s="265"/>
      <c r="S979" s="265"/>
      <c r="T979" s="266"/>
      <c r="AT979" s="252" t="s">
        <v>159</v>
      </c>
      <c r="AU979" s="252" t="s">
        <v>85</v>
      </c>
      <c r="AV979" s="15" t="s">
        <v>156</v>
      </c>
      <c r="AW979" s="15" t="s">
        <v>33</v>
      </c>
      <c r="AX979" s="15" t="s">
        <v>85</v>
      </c>
      <c r="AY979" s="252" t="s">
        <v>149</v>
      </c>
    </row>
    <row r="980" spans="1:51" s="2" customFormat="1" ht="6.95" customHeight="1">
      <c r="A980" s="34"/>
      <c r="B980" s="54"/>
      <c r="C980" s="55"/>
      <c r="D980" s="55"/>
      <c r="E980" s="55"/>
      <c r="F980" s="55"/>
      <c r="G980" s="55"/>
      <c r="H980" s="55"/>
      <c r="I980" s="153"/>
      <c r="J980" s="55"/>
      <c r="K980" s="55"/>
      <c r="L980" s="39"/>
      <c r="M980" s="34"/>
      <c r="O980" s="34"/>
      <c r="P980" s="34"/>
      <c r="Q980" s="34"/>
      <c r="R980" s="34"/>
      <c r="S980" s="34"/>
      <c r="T980" s="34"/>
      <c r="U980" s="34"/>
      <c r="V980" s="34"/>
      <c r="W980" s="34"/>
      <c r="X980" s="34"/>
      <c r="Y980" s="34"/>
      <c r="Z980" s="34"/>
      <c r="AA980" s="34"/>
      <c r="AB980" s="34"/>
      <c r="AC980" s="34"/>
      <c r="AD980" s="34"/>
      <c r="AE980" s="34"/>
    </row>
  </sheetData>
  <sheetProtection algorithmName="SHA-512" hashValue="UKUwYGjOEqJHDCKT6tKqt+blugWd+E708uSw88phnSH5cV+XhHJogQif/Fbe0WJktu8iWBVuKtpZEJkLKXBNAQ==" saltValue="ovy3Embi1byKPGF1DX1ZdLKZJPKpsOQP2FjSPy8KURbQb4x7V9kOmRNd74MT07H8KVcI+n7XwTWB1JZcyGbsNQ==" spinCount="100000" sheet="1" objects="1" scenarios="1" formatColumns="0" formatRows="0" autoFilter="0"/>
  <autoFilter ref="C121:K979"/>
  <mergeCells count="9">
    <mergeCell ref="E87:H87"/>
    <mergeCell ref="E112:H112"/>
    <mergeCell ref="E114:H114"/>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59"/>
  <sheetViews>
    <sheetView showGridLines="0" topLeftCell="A176" workbookViewId="0">
      <selection activeCell="I241" sqref="I241"/>
    </sheetView>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108"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56" s="1" customFormat="1" ht="36.950000000000003" customHeight="1">
      <c r="I2" s="108"/>
      <c r="L2" s="286"/>
      <c r="M2" s="286"/>
      <c r="N2" s="286"/>
      <c r="O2" s="286"/>
      <c r="P2" s="286"/>
      <c r="Q2" s="286"/>
      <c r="R2" s="286"/>
      <c r="S2" s="286"/>
      <c r="T2" s="286"/>
      <c r="U2" s="286"/>
      <c r="V2" s="286"/>
      <c r="AT2" s="17" t="s">
        <v>90</v>
      </c>
      <c r="AZ2" s="109" t="s">
        <v>117</v>
      </c>
      <c r="BA2" s="109" t="s">
        <v>1</v>
      </c>
      <c r="BB2" s="109" t="s">
        <v>1</v>
      </c>
      <c r="BC2" s="109" t="s">
        <v>862</v>
      </c>
      <c r="BD2" s="109" t="s">
        <v>87</v>
      </c>
    </row>
    <row r="3" spans="1:56" s="1" customFormat="1" ht="6.95" customHeight="1">
      <c r="B3" s="110"/>
      <c r="C3" s="111"/>
      <c r="D3" s="111"/>
      <c r="E3" s="111"/>
      <c r="F3" s="111"/>
      <c r="G3" s="111"/>
      <c r="H3" s="111"/>
      <c r="I3" s="112"/>
      <c r="J3" s="111"/>
      <c r="K3" s="111"/>
      <c r="L3" s="20"/>
      <c r="AT3" s="17" t="s">
        <v>87</v>
      </c>
      <c r="AZ3" s="109" t="s">
        <v>110</v>
      </c>
      <c r="BA3" s="109" t="s">
        <v>1</v>
      </c>
      <c r="BB3" s="109" t="s">
        <v>1</v>
      </c>
      <c r="BC3" s="109" t="s">
        <v>98</v>
      </c>
      <c r="BD3" s="109" t="s">
        <v>87</v>
      </c>
    </row>
    <row r="4" spans="1:56" s="1" customFormat="1" ht="24.95" customHeight="1">
      <c r="B4" s="20"/>
      <c r="D4" s="113" t="s">
        <v>101</v>
      </c>
      <c r="I4" s="108"/>
      <c r="L4" s="20"/>
      <c r="M4" s="114" t="s">
        <v>10</v>
      </c>
      <c r="AT4" s="17" t="s">
        <v>4</v>
      </c>
      <c r="AZ4" s="109" t="s">
        <v>107</v>
      </c>
      <c r="BA4" s="109" t="s">
        <v>1</v>
      </c>
      <c r="BB4" s="109" t="s">
        <v>1</v>
      </c>
      <c r="BC4" s="109" t="s">
        <v>188</v>
      </c>
      <c r="BD4" s="109" t="s">
        <v>87</v>
      </c>
    </row>
    <row r="5" spans="1:56" s="1" customFormat="1" ht="6.95" customHeight="1">
      <c r="B5" s="20"/>
      <c r="I5" s="108"/>
      <c r="L5" s="20"/>
      <c r="AZ5" s="109" t="s">
        <v>113</v>
      </c>
      <c r="BA5" s="109" t="s">
        <v>1</v>
      </c>
      <c r="BB5" s="109" t="s">
        <v>1</v>
      </c>
      <c r="BC5" s="109" t="s">
        <v>863</v>
      </c>
      <c r="BD5" s="109" t="s">
        <v>87</v>
      </c>
    </row>
    <row r="6" spans="1:56" s="1" customFormat="1" ht="12" customHeight="1">
      <c r="B6" s="20"/>
      <c r="D6" s="115" t="s">
        <v>16</v>
      </c>
      <c r="I6" s="108"/>
      <c r="L6" s="20"/>
      <c r="AZ6" s="109" t="s">
        <v>119</v>
      </c>
      <c r="BA6" s="109" t="s">
        <v>1</v>
      </c>
      <c r="BB6" s="109" t="s">
        <v>1</v>
      </c>
      <c r="BC6" s="109" t="s">
        <v>864</v>
      </c>
      <c r="BD6" s="109" t="s">
        <v>87</v>
      </c>
    </row>
    <row r="7" spans="1:56" s="1" customFormat="1" ht="16.5" customHeight="1">
      <c r="B7" s="20"/>
      <c r="E7" s="330" t="str">
        <f>'Rekapitulace stavby'!K6</f>
        <v>Oprava staničních kolejí v žst. Valašské Meziříčí</v>
      </c>
      <c r="F7" s="331"/>
      <c r="G7" s="331"/>
      <c r="H7" s="331"/>
      <c r="I7" s="108"/>
      <c r="L7" s="20"/>
      <c r="AZ7" s="109" t="s">
        <v>121</v>
      </c>
      <c r="BA7" s="109" t="s">
        <v>1</v>
      </c>
      <c r="BB7" s="109" t="s">
        <v>1</v>
      </c>
      <c r="BC7" s="109" t="s">
        <v>865</v>
      </c>
      <c r="BD7" s="109" t="s">
        <v>87</v>
      </c>
    </row>
    <row r="8" spans="1:56" s="2" customFormat="1" ht="12" customHeight="1">
      <c r="A8" s="34"/>
      <c r="B8" s="39"/>
      <c r="C8" s="34"/>
      <c r="D8" s="115" t="s">
        <v>109</v>
      </c>
      <c r="E8" s="34"/>
      <c r="F8" s="34"/>
      <c r="G8" s="34"/>
      <c r="H8" s="34"/>
      <c r="I8" s="116"/>
      <c r="J8" s="34"/>
      <c r="K8" s="34"/>
      <c r="L8" s="51"/>
      <c r="S8" s="34"/>
      <c r="T8" s="34"/>
      <c r="U8" s="34"/>
      <c r="V8" s="34"/>
      <c r="W8" s="34"/>
      <c r="X8" s="34"/>
      <c r="Y8" s="34"/>
      <c r="Z8" s="34"/>
      <c r="AA8" s="34"/>
      <c r="AB8" s="34"/>
      <c r="AC8" s="34"/>
      <c r="AD8" s="34"/>
      <c r="AE8" s="34"/>
    </row>
    <row r="9" spans="1:56" s="2" customFormat="1" ht="16.5" customHeight="1">
      <c r="A9" s="34"/>
      <c r="B9" s="39"/>
      <c r="C9" s="34"/>
      <c r="D9" s="34"/>
      <c r="E9" s="332" t="s">
        <v>866</v>
      </c>
      <c r="F9" s="333"/>
      <c r="G9" s="333"/>
      <c r="H9" s="333"/>
      <c r="I9" s="116"/>
      <c r="J9" s="34"/>
      <c r="K9" s="34"/>
      <c r="L9" s="51"/>
      <c r="S9" s="34"/>
      <c r="T9" s="34"/>
      <c r="U9" s="34"/>
      <c r="V9" s="34"/>
      <c r="W9" s="34"/>
      <c r="X9" s="34"/>
      <c r="Y9" s="34"/>
      <c r="Z9" s="34"/>
      <c r="AA9" s="34"/>
      <c r="AB9" s="34"/>
      <c r="AC9" s="34"/>
      <c r="AD9" s="34"/>
      <c r="AE9" s="34"/>
    </row>
    <row r="10" spans="1:56" s="2" customFormat="1">
      <c r="A10" s="34"/>
      <c r="B10" s="39"/>
      <c r="C10" s="34"/>
      <c r="D10" s="34"/>
      <c r="E10" s="34"/>
      <c r="F10" s="34"/>
      <c r="G10" s="34"/>
      <c r="H10" s="34"/>
      <c r="I10" s="116"/>
      <c r="J10" s="34"/>
      <c r="K10" s="34"/>
      <c r="L10" s="51"/>
      <c r="S10" s="34"/>
      <c r="T10" s="34"/>
      <c r="U10" s="34"/>
      <c r="V10" s="34"/>
      <c r="W10" s="34"/>
      <c r="X10" s="34"/>
      <c r="Y10" s="34"/>
      <c r="Z10" s="34"/>
      <c r="AA10" s="34"/>
      <c r="AB10" s="34"/>
      <c r="AC10" s="34"/>
      <c r="AD10" s="34"/>
      <c r="AE10" s="34"/>
    </row>
    <row r="11" spans="1:56" s="2" customFormat="1" ht="12" customHeight="1">
      <c r="A11" s="34"/>
      <c r="B11" s="39"/>
      <c r="C11" s="34"/>
      <c r="D11" s="115" t="s">
        <v>18</v>
      </c>
      <c r="E11" s="34"/>
      <c r="F11" s="117" t="s">
        <v>1</v>
      </c>
      <c r="G11" s="34"/>
      <c r="H11" s="34"/>
      <c r="I11" s="118" t="s">
        <v>19</v>
      </c>
      <c r="J11" s="117" t="s">
        <v>1</v>
      </c>
      <c r="K11" s="34"/>
      <c r="L11" s="51"/>
      <c r="S11" s="34"/>
      <c r="T11" s="34"/>
      <c r="U11" s="34"/>
      <c r="V11" s="34"/>
      <c r="W11" s="34"/>
      <c r="X11" s="34"/>
      <c r="Y11" s="34"/>
      <c r="Z11" s="34"/>
      <c r="AA11" s="34"/>
      <c r="AB11" s="34"/>
      <c r="AC11" s="34"/>
      <c r="AD11" s="34"/>
      <c r="AE11" s="34"/>
    </row>
    <row r="12" spans="1:56" s="2" customFormat="1" ht="12" customHeight="1">
      <c r="A12" s="34"/>
      <c r="B12" s="39"/>
      <c r="C12" s="34"/>
      <c r="D12" s="115" t="s">
        <v>20</v>
      </c>
      <c r="E12" s="34"/>
      <c r="F12" s="117" t="s">
        <v>21</v>
      </c>
      <c r="G12" s="34"/>
      <c r="H12" s="34"/>
      <c r="I12" s="118" t="s">
        <v>22</v>
      </c>
      <c r="J12" s="119">
        <f>'Rekapitulace stavby'!AN8</f>
        <v>0</v>
      </c>
      <c r="K12" s="34"/>
      <c r="L12" s="51"/>
      <c r="S12" s="34"/>
      <c r="T12" s="34"/>
      <c r="U12" s="34"/>
      <c r="V12" s="34"/>
      <c r="W12" s="34"/>
      <c r="X12" s="34"/>
      <c r="Y12" s="34"/>
      <c r="Z12" s="34"/>
      <c r="AA12" s="34"/>
      <c r="AB12" s="34"/>
      <c r="AC12" s="34"/>
      <c r="AD12" s="34"/>
      <c r="AE12" s="34"/>
    </row>
    <row r="13" spans="1:56" s="2" customFormat="1" ht="10.9" customHeight="1">
      <c r="A13" s="34"/>
      <c r="B13" s="39"/>
      <c r="C13" s="34"/>
      <c r="D13" s="34"/>
      <c r="E13" s="34"/>
      <c r="F13" s="34"/>
      <c r="G13" s="34"/>
      <c r="H13" s="34"/>
      <c r="I13" s="116"/>
      <c r="J13" s="34"/>
      <c r="K13" s="34"/>
      <c r="L13" s="51"/>
      <c r="S13" s="34"/>
      <c r="T13" s="34"/>
      <c r="U13" s="34"/>
      <c r="V13" s="34"/>
      <c r="W13" s="34"/>
      <c r="X13" s="34"/>
      <c r="Y13" s="34"/>
      <c r="Z13" s="34"/>
      <c r="AA13" s="34"/>
      <c r="AB13" s="34"/>
      <c r="AC13" s="34"/>
      <c r="AD13" s="34"/>
      <c r="AE13" s="34"/>
    </row>
    <row r="14" spans="1:56" s="2" customFormat="1" ht="12" customHeight="1">
      <c r="A14" s="34"/>
      <c r="B14" s="39"/>
      <c r="C14" s="34"/>
      <c r="D14" s="115" t="s">
        <v>23</v>
      </c>
      <c r="E14" s="34"/>
      <c r="F14" s="34"/>
      <c r="G14" s="34"/>
      <c r="H14" s="34"/>
      <c r="I14" s="118" t="s">
        <v>24</v>
      </c>
      <c r="J14" s="117" t="s">
        <v>25</v>
      </c>
      <c r="K14" s="34"/>
      <c r="L14" s="51"/>
      <c r="S14" s="34"/>
      <c r="T14" s="34"/>
      <c r="U14" s="34"/>
      <c r="V14" s="34"/>
      <c r="W14" s="34"/>
      <c r="X14" s="34"/>
      <c r="Y14" s="34"/>
      <c r="Z14" s="34"/>
      <c r="AA14" s="34"/>
      <c r="AB14" s="34"/>
      <c r="AC14" s="34"/>
      <c r="AD14" s="34"/>
      <c r="AE14" s="34"/>
    </row>
    <row r="15" spans="1:56" s="2" customFormat="1" ht="18" customHeight="1">
      <c r="A15" s="34"/>
      <c r="B15" s="39"/>
      <c r="C15" s="34"/>
      <c r="D15" s="34"/>
      <c r="E15" s="117" t="s">
        <v>26</v>
      </c>
      <c r="F15" s="34"/>
      <c r="G15" s="34"/>
      <c r="H15" s="34"/>
      <c r="I15" s="118" t="s">
        <v>27</v>
      </c>
      <c r="J15" s="117" t="s">
        <v>28</v>
      </c>
      <c r="K15" s="34"/>
      <c r="L15" s="51"/>
      <c r="S15" s="34"/>
      <c r="T15" s="34"/>
      <c r="U15" s="34"/>
      <c r="V15" s="34"/>
      <c r="W15" s="34"/>
      <c r="X15" s="34"/>
      <c r="Y15" s="34"/>
      <c r="Z15" s="34"/>
      <c r="AA15" s="34"/>
      <c r="AB15" s="34"/>
      <c r="AC15" s="34"/>
      <c r="AD15" s="34"/>
      <c r="AE15" s="34"/>
    </row>
    <row r="16" spans="1:56" s="2" customFormat="1" ht="6.95" customHeight="1">
      <c r="A16" s="34"/>
      <c r="B16" s="39"/>
      <c r="C16" s="34"/>
      <c r="D16" s="34"/>
      <c r="E16" s="34"/>
      <c r="F16" s="34"/>
      <c r="G16" s="34"/>
      <c r="H16" s="34"/>
      <c r="I16" s="116"/>
      <c r="J16" s="34"/>
      <c r="K16" s="34"/>
      <c r="L16" s="51"/>
      <c r="S16" s="34"/>
      <c r="T16" s="34"/>
      <c r="U16" s="34"/>
      <c r="V16" s="34"/>
      <c r="W16" s="34"/>
      <c r="X16" s="34"/>
      <c r="Y16" s="34"/>
      <c r="Z16" s="34"/>
      <c r="AA16" s="34"/>
      <c r="AB16" s="34"/>
      <c r="AC16" s="34"/>
      <c r="AD16" s="34"/>
      <c r="AE16" s="34"/>
    </row>
    <row r="17" spans="1:31" s="2" customFormat="1" ht="12" customHeight="1">
      <c r="A17" s="34"/>
      <c r="B17" s="39"/>
      <c r="C17" s="34"/>
      <c r="D17" s="115" t="s">
        <v>29</v>
      </c>
      <c r="E17" s="34"/>
      <c r="F17" s="34"/>
      <c r="G17" s="34"/>
      <c r="H17" s="34"/>
      <c r="I17" s="118" t="s">
        <v>24</v>
      </c>
      <c r="J17" s="30" t="str">
        <f>'Rekapitulace stavby'!AN13</f>
        <v>Vyplň údaj</v>
      </c>
      <c r="K17" s="34"/>
      <c r="L17" s="51"/>
      <c r="S17" s="34"/>
      <c r="T17" s="34"/>
      <c r="U17" s="34"/>
      <c r="V17" s="34"/>
      <c r="W17" s="34"/>
      <c r="X17" s="34"/>
      <c r="Y17" s="34"/>
      <c r="Z17" s="34"/>
      <c r="AA17" s="34"/>
      <c r="AB17" s="34"/>
      <c r="AC17" s="34"/>
      <c r="AD17" s="34"/>
      <c r="AE17" s="34"/>
    </row>
    <row r="18" spans="1:31" s="2" customFormat="1" ht="18" customHeight="1">
      <c r="A18" s="34"/>
      <c r="B18" s="39"/>
      <c r="C18" s="34"/>
      <c r="D18" s="34"/>
      <c r="E18" s="334" t="str">
        <f>'Rekapitulace stavby'!E14</f>
        <v>Vyplň údaj</v>
      </c>
      <c r="F18" s="335"/>
      <c r="G18" s="335"/>
      <c r="H18" s="335"/>
      <c r="I18" s="118" t="s">
        <v>27</v>
      </c>
      <c r="J18" s="30" t="str">
        <f>'Rekapitulace stavby'!AN14</f>
        <v>Vyplň údaj</v>
      </c>
      <c r="K18" s="34"/>
      <c r="L18" s="51"/>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116"/>
      <c r="J19" s="34"/>
      <c r="K19" s="34"/>
      <c r="L19" s="51"/>
      <c r="S19" s="34"/>
      <c r="T19" s="34"/>
      <c r="U19" s="34"/>
      <c r="V19" s="34"/>
      <c r="W19" s="34"/>
      <c r="X19" s="34"/>
      <c r="Y19" s="34"/>
      <c r="Z19" s="34"/>
      <c r="AA19" s="34"/>
      <c r="AB19" s="34"/>
      <c r="AC19" s="34"/>
      <c r="AD19" s="34"/>
      <c r="AE19" s="34"/>
    </row>
    <row r="20" spans="1:31" s="2" customFormat="1" ht="12" customHeight="1">
      <c r="A20" s="34"/>
      <c r="B20" s="39"/>
      <c r="C20" s="34"/>
      <c r="D20" s="115" t="s">
        <v>31</v>
      </c>
      <c r="E20" s="34"/>
      <c r="F20" s="34"/>
      <c r="G20" s="34"/>
      <c r="H20" s="34"/>
      <c r="I20" s="118" t="s">
        <v>24</v>
      </c>
      <c r="J20" s="117" t="str">
        <f>IF('Rekapitulace stavby'!AN16="","",'Rekapitulace stavby'!AN16)</f>
        <v/>
      </c>
      <c r="K20" s="34"/>
      <c r="L20" s="51"/>
      <c r="S20" s="34"/>
      <c r="T20" s="34"/>
      <c r="U20" s="34"/>
      <c r="V20" s="34"/>
      <c r="W20" s="34"/>
      <c r="X20" s="34"/>
      <c r="Y20" s="34"/>
      <c r="Z20" s="34"/>
      <c r="AA20" s="34"/>
      <c r="AB20" s="34"/>
      <c r="AC20" s="34"/>
      <c r="AD20" s="34"/>
      <c r="AE20" s="34"/>
    </row>
    <row r="21" spans="1:31" s="2" customFormat="1" ht="18" customHeight="1">
      <c r="A21" s="34"/>
      <c r="B21" s="39"/>
      <c r="C21" s="34"/>
      <c r="D21" s="34"/>
      <c r="E21" s="117" t="str">
        <f>IF('Rekapitulace stavby'!E17="","",'Rekapitulace stavby'!E17)</f>
        <v xml:space="preserve"> </v>
      </c>
      <c r="F21" s="34"/>
      <c r="G21" s="34"/>
      <c r="H21" s="34"/>
      <c r="I21" s="118" t="s">
        <v>27</v>
      </c>
      <c r="J21" s="117" t="str">
        <f>IF('Rekapitulace stavby'!AN17="","",'Rekapitulace stavby'!AN17)</f>
        <v/>
      </c>
      <c r="K21" s="34"/>
      <c r="L21" s="51"/>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116"/>
      <c r="J22" s="34"/>
      <c r="K22" s="34"/>
      <c r="L22" s="51"/>
      <c r="S22" s="34"/>
      <c r="T22" s="34"/>
      <c r="U22" s="34"/>
      <c r="V22" s="34"/>
      <c r="W22" s="34"/>
      <c r="X22" s="34"/>
      <c r="Y22" s="34"/>
      <c r="Z22" s="34"/>
      <c r="AA22" s="34"/>
      <c r="AB22" s="34"/>
      <c r="AC22" s="34"/>
      <c r="AD22" s="34"/>
      <c r="AE22" s="34"/>
    </row>
    <row r="23" spans="1:31" s="2" customFormat="1" ht="12" customHeight="1">
      <c r="A23" s="34"/>
      <c r="B23" s="39"/>
      <c r="C23" s="34"/>
      <c r="D23" s="115" t="s">
        <v>34</v>
      </c>
      <c r="E23" s="34"/>
      <c r="F23" s="34"/>
      <c r="G23" s="34"/>
      <c r="H23" s="34"/>
      <c r="I23" s="118" t="s">
        <v>24</v>
      </c>
      <c r="J23" s="117" t="s">
        <v>1</v>
      </c>
      <c r="K23" s="34"/>
      <c r="L23" s="51"/>
      <c r="S23" s="34"/>
      <c r="T23" s="34"/>
      <c r="U23" s="34"/>
      <c r="V23" s="34"/>
      <c r="W23" s="34"/>
      <c r="X23" s="34"/>
      <c r="Y23" s="34"/>
      <c r="Z23" s="34"/>
      <c r="AA23" s="34"/>
      <c r="AB23" s="34"/>
      <c r="AC23" s="34"/>
      <c r="AD23" s="34"/>
      <c r="AE23" s="34"/>
    </row>
    <row r="24" spans="1:31" s="2" customFormat="1" ht="18" customHeight="1">
      <c r="A24" s="34"/>
      <c r="B24" s="39"/>
      <c r="C24" s="34"/>
      <c r="D24" s="34"/>
      <c r="E24" s="117" t="s">
        <v>35</v>
      </c>
      <c r="F24" s="34"/>
      <c r="G24" s="34"/>
      <c r="H24" s="34"/>
      <c r="I24" s="118" t="s">
        <v>27</v>
      </c>
      <c r="J24" s="117" t="s">
        <v>1</v>
      </c>
      <c r="K24" s="34"/>
      <c r="L24" s="51"/>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116"/>
      <c r="J25" s="34"/>
      <c r="K25" s="34"/>
      <c r="L25" s="51"/>
      <c r="S25" s="34"/>
      <c r="T25" s="34"/>
      <c r="U25" s="34"/>
      <c r="V25" s="34"/>
      <c r="W25" s="34"/>
      <c r="X25" s="34"/>
      <c r="Y25" s="34"/>
      <c r="Z25" s="34"/>
      <c r="AA25" s="34"/>
      <c r="AB25" s="34"/>
      <c r="AC25" s="34"/>
      <c r="AD25" s="34"/>
      <c r="AE25" s="34"/>
    </row>
    <row r="26" spans="1:31" s="2" customFormat="1" ht="12" customHeight="1">
      <c r="A26" s="34"/>
      <c r="B26" s="39"/>
      <c r="C26" s="34"/>
      <c r="D26" s="115" t="s">
        <v>36</v>
      </c>
      <c r="E26" s="34"/>
      <c r="F26" s="34"/>
      <c r="G26" s="34"/>
      <c r="H26" s="34"/>
      <c r="I26" s="116"/>
      <c r="J26" s="34"/>
      <c r="K26" s="34"/>
      <c r="L26" s="51"/>
      <c r="S26" s="34"/>
      <c r="T26" s="34"/>
      <c r="U26" s="34"/>
      <c r="V26" s="34"/>
      <c r="W26" s="34"/>
      <c r="X26" s="34"/>
      <c r="Y26" s="34"/>
      <c r="Z26" s="34"/>
      <c r="AA26" s="34"/>
      <c r="AB26" s="34"/>
      <c r="AC26" s="34"/>
      <c r="AD26" s="34"/>
      <c r="AE26" s="34"/>
    </row>
    <row r="27" spans="1:31" s="8" customFormat="1" ht="16.5" customHeight="1">
      <c r="A27" s="120"/>
      <c r="B27" s="121"/>
      <c r="C27" s="120"/>
      <c r="D27" s="120"/>
      <c r="E27" s="336" t="s">
        <v>1</v>
      </c>
      <c r="F27" s="336"/>
      <c r="G27" s="336"/>
      <c r="H27" s="336"/>
      <c r="I27" s="122"/>
      <c r="J27" s="120"/>
      <c r="K27" s="120"/>
      <c r="L27" s="123"/>
      <c r="S27" s="120"/>
      <c r="T27" s="120"/>
      <c r="U27" s="120"/>
      <c r="V27" s="120"/>
      <c r="W27" s="120"/>
      <c r="X27" s="120"/>
      <c r="Y27" s="120"/>
      <c r="Z27" s="120"/>
      <c r="AA27" s="120"/>
      <c r="AB27" s="120"/>
      <c r="AC27" s="120"/>
      <c r="AD27" s="120"/>
      <c r="AE27" s="120"/>
    </row>
    <row r="28" spans="1:31" s="2" customFormat="1" ht="6.95" customHeight="1">
      <c r="A28" s="34"/>
      <c r="B28" s="39"/>
      <c r="C28" s="34"/>
      <c r="D28" s="34"/>
      <c r="E28" s="34"/>
      <c r="F28" s="34"/>
      <c r="G28" s="34"/>
      <c r="H28" s="34"/>
      <c r="I28" s="116"/>
      <c r="J28" s="34"/>
      <c r="K28" s="34"/>
      <c r="L28" s="51"/>
      <c r="S28" s="34"/>
      <c r="T28" s="34"/>
      <c r="U28" s="34"/>
      <c r="V28" s="34"/>
      <c r="W28" s="34"/>
      <c r="X28" s="34"/>
      <c r="Y28" s="34"/>
      <c r="Z28" s="34"/>
      <c r="AA28" s="34"/>
      <c r="AB28" s="34"/>
      <c r="AC28" s="34"/>
      <c r="AD28" s="34"/>
      <c r="AE28" s="34"/>
    </row>
    <row r="29" spans="1:31" s="2" customFormat="1" ht="6.95" customHeight="1">
      <c r="A29" s="34"/>
      <c r="B29" s="39"/>
      <c r="C29" s="34"/>
      <c r="D29" s="124"/>
      <c r="E29" s="124"/>
      <c r="F29" s="124"/>
      <c r="G29" s="124"/>
      <c r="H29" s="124"/>
      <c r="I29" s="125"/>
      <c r="J29" s="124"/>
      <c r="K29" s="124"/>
      <c r="L29" s="51"/>
      <c r="S29" s="34"/>
      <c r="T29" s="34"/>
      <c r="U29" s="34"/>
      <c r="V29" s="34"/>
      <c r="W29" s="34"/>
      <c r="X29" s="34"/>
      <c r="Y29" s="34"/>
      <c r="Z29" s="34"/>
      <c r="AA29" s="34"/>
      <c r="AB29" s="34"/>
      <c r="AC29" s="34"/>
      <c r="AD29" s="34"/>
      <c r="AE29" s="34"/>
    </row>
    <row r="30" spans="1:31" s="2" customFormat="1" ht="25.35" customHeight="1">
      <c r="A30" s="34"/>
      <c r="B30" s="39"/>
      <c r="C30" s="34"/>
      <c r="D30" s="126" t="s">
        <v>37</v>
      </c>
      <c r="E30" s="34"/>
      <c r="F30" s="34"/>
      <c r="G30" s="34"/>
      <c r="H30" s="34"/>
      <c r="I30" s="116"/>
      <c r="J30" s="127">
        <f>ROUND(J122, 2)</f>
        <v>4460</v>
      </c>
      <c r="K30" s="34"/>
      <c r="L30" s="51"/>
      <c r="S30" s="34"/>
      <c r="T30" s="34"/>
      <c r="U30" s="34"/>
      <c r="V30" s="34"/>
      <c r="W30" s="34"/>
      <c r="X30" s="34"/>
      <c r="Y30" s="34"/>
      <c r="Z30" s="34"/>
      <c r="AA30" s="34"/>
      <c r="AB30" s="34"/>
      <c r="AC30" s="34"/>
      <c r="AD30" s="34"/>
      <c r="AE30" s="34"/>
    </row>
    <row r="31" spans="1:31" s="2" customFormat="1" ht="6.95" customHeight="1">
      <c r="A31" s="34"/>
      <c r="B31" s="39"/>
      <c r="C31" s="34"/>
      <c r="D31" s="124"/>
      <c r="E31" s="124"/>
      <c r="F31" s="124"/>
      <c r="G31" s="124"/>
      <c r="H31" s="124"/>
      <c r="I31" s="125"/>
      <c r="J31" s="124"/>
      <c r="K31" s="124"/>
      <c r="L31" s="51"/>
      <c r="S31" s="34"/>
      <c r="T31" s="34"/>
      <c r="U31" s="34"/>
      <c r="V31" s="34"/>
      <c r="W31" s="34"/>
      <c r="X31" s="34"/>
      <c r="Y31" s="34"/>
      <c r="Z31" s="34"/>
      <c r="AA31" s="34"/>
      <c r="AB31" s="34"/>
      <c r="AC31" s="34"/>
      <c r="AD31" s="34"/>
      <c r="AE31" s="34"/>
    </row>
    <row r="32" spans="1:31" s="2" customFormat="1" ht="14.45" customHeight="1">
      <c r="A32" s="34"/>
      <c r="B32" s="39"/>
      <c r="C32" s="34"/>
      <c r="D32" s="34"/>
      <c r="E32" s="34"/>
      <c r="F32" s="128" t="s">
        <v>39</v>
      </c>
      <c r="G32" s="34"/>
      <c r="H32" s="34"/>
      <c r="I32" s="129" t="s">
        <v>38</v>
      </c>
      <c r="J32" s="128" t="s">
        <v>40</v>
      </c>
      <c r="K32" s="34"/>
      <c r="L32" s="51"/>
      <c r="S32" s="34"/>
      <c r="T32" s="34"/>
      <c r="U32" s="34"/>
      <c r="V32" s="34"/>
      <c r="W32" s="34"/>
      <c r="X32" s="34"/>
      <c r="Y32" s="34"/>
      <c r="Z32" s="34"/>
      <c r="AA32" s="34"/>
      <c r="AB32" s="34"/>
      <c r="AC32" s="34"/>
      <c r="AD32" s="34"/>
      <c r="AE32" s="34"/>
    </row>
    <row r="33" spans="1:31" s="2" customFormat="1" ht="14.45" customHeight="1">
      <c r="A33" s="34"/>
      <c r="B33" s="39"/>
      <c r="C33" s="34"/>
      <c r="D33" s="130" t="s">
        <v>41</v>
      </c>
      <c r="E33" s="115" t="s">
        <v>42</v>
      </c>
      <c r="F33" s="131">
        <f>ROUND((SUM(BE122:BE258)),  2)</f>
        <v>4460</v>
      </c>
      <c r="G33" s="34"/>
      <c r="H33" s="34"/>
      <c r="I33" s="132">
        <v>0.21</v>
      </c>
      <c r="J33" s="131">
        <f>ROUND(((SUM(BE122:BE258))*I33),  2)</f>
        <v>936.6</v>
      </c>
      <c r="K33" s="34"/>
      <c r="L33" s="51"/>
      <c r="S33" s="34"/>
      <c r="T33" s="34"/>
      <c r="U33" s="34"/>
      <c r="V33" s="34"/>
      <c r="W33" s="34"/>
      <c r="X33" s="34"/>
      <c r="Y33" s="34"/>
      <c r="Z33" s="34"/>
      <c r="AA33" s="34"/>
      <c r="AB33" s="34"/>
      <c r="AC33" s="34"/>
      <c r="AD33" s="34"/>
      <c r="AE33" s="34"/>
    </row>
    <row r="34" spans="1:31" s="2" customFormat="1" ht="14.45" customHeight="1">
      <c r="A34" s="34"/>
      <c r="B34" s="39"/>
      <c r="C34" s="34"/>
      <c r="D34" s="34"/>
      <c r="E34" s="115" t="s">
        <v>43</v>
      </c>
      <c r="F34" s="131">
        <f>ROUND((SUM(BF122:BF258)),  2)</f>
        <v>0</v>
      </c>
      <c r="G34" s="34"/>
      <c r="H34" s="34"/>
      <c r="I34" s="132">
        <v>0.15</v>
      </c>
      <c r="J34" s="131">
        <f>ROUND(((SUM(BF122:BF258))*I34),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5" t="s">
        <v>44</v>
      </c>
      <c r="F35" s="131">
        <f>ROUND((SUM(BG122:BG258)),  2)</f>
        <v>0</v>
      </c>
      <c r="G35" s="34"/>
      <c r="H35" s="34"/>
      <c r="I35" s="132">
        <v>0.21</v>
      </c>
      <c r="J35" s="131">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5" t="s">
        <v>45</v>
      </c>
      <c r="F36" s="131">
        <f>ROUND((SUM(BH122:BH258)),  2)</f>
        <v>0</v>
      </c>
      <c r="G36" s="34"/>
      <c r="H36" s="34"/>
      <c r="I36" s="132">
        <v>0.15</v>
      </c>
      <c r="J36" s="131">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5" t="s">
        <v>46</v>
      </c>
      <c r="F37" s="131">
        <f>ROUND((SUM(BI122:BI258)),  2)</f>
        <v>0</v>
      </c>
      <c r="G37" s="34"/>
      <c r="H37" s="34"/>
      <c r="I37" s="132">
        <v>0</v>
      </c>
      <c r="J37" s="131">
        <f>0</f>
        <v>0</v>
      </c>
      <c r="K37" s="34"/>
      <c r="L37" s="51"/>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116"/>
      <c r="J38" s="34"/>
      <c r="K38" s="34"/>
      <c r="L38" s="51"/>
      <c r="S38" s="34"/>
      <c r="T38" s="34"/>
      <c r="U38" s="34"/>
      <c r="V38" s="34"/>
      <c r="W38" s="34"/>
      <c r="X38" s="34"/>
      <c r="Y38" s="34"/>
      <c r="Z38" s="34"/>
      <c r="AA38" s="34"/>
      <c r="AB38" s="34"/>
      <c r="AC38" s="34"/>
      <c r="AD38" s="34"/>
      <c r="AE38" s="34"/>
    </row>
    <row r="39" spans="1:31" s="2" customFormat="1" ht="25.35" customHeight="1">
      <c r="A39" s="34"/>
      <c r="B39" s="39"/>
      <c r="C39" s="133"/>
      <c r="D39" s="134" t="s">
        <v>47</v>
      </c>
      <c r="E39" s="135"/>
      <c r="F39" s="135"/>
      <c r="G39" s="136" t="s">
        <v>48</v>
      </c>
      <c r="H39" s="137" t="s">
        <v>49</v>
      </c>
      <c r="I39" s="138"/>
      <c r="J39" s="139">
        <f>SUM(J30:J37)</f>
        <v>5396.6</v>
      </c>
      <c r="K39" s="140"/>
      <c r="L39" s="51"/>
      <c r="S39" s="34"/>
      <c r="T39" s="34"/>
      <c r="U39" s="34"/>
      <c r="V39" s="34"/>
      <c r="W39" s="34"/>
      <c r="X39" s="34"/>
      <c r="Y39" s="34"/>
      <c r="Z39" s="34"/>
      <c r="AA39" s="34"/>
      <c r="AB39" s="34"/>
      <c r="AC39" s="34"/>
      <c r="AD39" s="34"/>
      <c r="AE39" s="34"/>
    </row>
    <row r="40" spans="1:31" s="2" customFormat="1" ht="14.45" customHeight="1">
      <c r="A40" s="34"/>
      <c r="B40" s="39"/>
      <c r="C40" s="34"/>
      <c r="D40" s="34"/>
      <c r="E40" s="34"/>
      <c r="F40" s="34"/>
      <c r="G40" s="34"/>
      <c r="H40" s="34"/>
      <c r="I40" s="116"/>
      <c r="J40" s="34"/>
      <c r="K40" s="34"/>
      <c r="L40" s="51"/>
      <c r="S40" s="34"/>
      <c r="T40" s="34"/>
      <c r="U40" s="34"/>
      <c r="V40" s="34"/>
      <c r="W40" s="34"/>
      <c r="X40" s="34"/>
      <c r="Y40" s="34"/>
      <c r="Z40" s="34"/>
      <c r="AA40" s="34"/>
      <c r="AB40" s="34"/>
      <c r="AC40" s="34"/>
      <c r="AD40" s="34"/>
      <c r="AE40" s="34"/>
    </row>
    <row r="41" spans="1:31" s="1" customFormat="1" ht="14.45" customHeight="1">
      <c r="B41" s="20"/>
      <c r="I41" s="108"/>
      <c r="L41" s="20"/>
    </row>
    <row r="42" spans="1:31" s="1" customFormat="1" ht="14.45" customHeight="1">
      <c r="B42" s="20"/>
      <c r="I42" s="108"/>
      <c r="L42" s="20"/>
    </row>
    <row r="43" spans="1:31" s="1" customFormat="1" ht="14.45" customHeight="1">
      <c r="B43" s="20"/>
      <c r="I43" s="108"/>
      <c r="L43" s="20"/>
    </row>
    <row r="44" spans="1:31" s="1" customFormat="1" ht="14.45" customHeight="1">
      <c r="B44" s="20"/>
      <c r="I44" s="108"/>
      <c r="L44" s="20"/>
    </row>
    <row r="45" spans="1:31" s="1" customFormat="1" ht="14.45" customHeight="1">
      <c r="B45" s="20"/>
      <c r="I45" s="108"/>
      <c r="L45" s="20"/>
    </row>
    <row r="46" spans="1:31" s="1" customFormat="1" ht="14.45" customHeight="1">
      <c r="B46" s="20"/>
      <c r="I46" s="108"/>
      <c r="L46" s="20"/>
    </row>
    <row r="47" spans="1:31" s="1" customFormat="1" ht="14.45" customHeight="1">
      <c r="B47" s="20"/>
      <c r="I47" s="108"/>
      <c r="L47" s="20"/>
    </row>
    <row r="48" spans="1:31" s="1" customFormat="1" ht="14.45" customHeight="1">
      <c r="B48" s="20"/>
      <c r="I48" s="108"/>
      <c r="L48" s="20"/>
    </row>
    <row r="49" spans="1:31" s="1" customFormat="1" ht="14.45" customHeight="1">
      <c r="B49" s="20"/>
      <c r="I49" s="108"/>
      <c r="L49" s="20"/>
    </row>
    <row r="50" spans="1:31" s="2" customFormat="1" ht="14.45" customHeight="1">
      <c r="B50" s="51"/>
      <c r="D50" s="141" t="s">
        <v>50</v>
      </c>
      <c r="E50" s="142"/>
      <c r="F50" s="142"/>
      <c r="G50" s="141" t="s">
        <v>51</v>
      </c>
      <c r="H50" s="142"/>
      <c r="I50" s="143"/>
      <c r="J50" s="142"/>
      <c r="K50" s="142"/>
      <c r="L50" s="51"/>
    </row>
    <row r="51" spans="1:31">
      <c r="B51" s="20"/>
      <c r="L51" s="20"/>
    </row>
    <row r="52" spans="1:31">
      <c r="B52" s="20"/>
      <c r="L52" s="20"/>
    </row>
    <row r="53" spans="1:31">
      <c r="B53" s="20"/>
      <c r="L53" s="20"/>
    </row>
    <row r="54" spans="1:31">
      <c r="B54" s="20"/>
      <c r="L54" s="20"/>
    </row>
    <row r="55" spans="1:31">
      <c r="B55" s="20"/>
      <c r="L55" s="20"/>
    </row>
    <row r="56" spans="1:31">
      <c r="B56" s="20"/>
      <c r="L56" s="20"/>
    </row>
    <row r="57" spans="1:31">
      <c r="B57" s="20"/>
      <c r="L57" s="20"/>
    </row>
    <row r="58" spans="1:31">
      <c r="B58" s="20"/>
      <c r="L58" s="20"/>
    </row>
    <row r="59" spans="1:31">
      <c r="B59" s="20"/>
      <c r="L59" s="20"/>
    </row>
    <row r="60" spans="1:31">
      <c r="B60" s="20"/>
      <c r="L60" s="20"/>
    </row>
    <row r="61" spans="1:31" s="2" customFormat="1" ht="12.75">
      <c r="A61" s="34"/>
      <c r="B61" s="39"/>
      <c r="C61" s="34"/>
      <c r="D61" s="144" t="s">
        <v>52</v>
      </c>
      <c r="E61" s="145"/>
      <c r="F61" s="146" t="s">
        <v>53</v>
      </c>
      <c r="G61" s="144" t="s">
        <v>52</v>
      </c>
      <c r="H61" s="145"/>
      <c r="I61" s="147"/>
      <c r="J61" s="148" t="s">
        <v>53</v>
      </c>
      <c r="K61" s="145"/>
      <c r="L61" s="51"/>
      <c r="S61" s="34"/>
      <c r="T61" s="34"/>
      <c r="U61" s="34"/>
      <c r="V61" s="34"/>
      <c r="W61" s="34"/>
      <c r="X61" s="34"/>
      <c r="Y61" s="34"/>
      <c r="Z61" s="34"/>
      <c r="AA61" s="34"/>
      <c r="AB61" s="34"/>
      <c r="AC61" s="34"/>
      <c r="AD61" s="34"/>
      <c r="AE61" s="34"/>
    </row>
    <row r="62" spans="1:31">
      <c r="B62" s="20"/>
      <c r="L62" s="20"/>
    </row>
    <row r="63" spans="1:31">
      <c r="B63" s="20"/>
      <c r="L63" s="20"/>
    </row>
    <row r="64" spans="1:31">
      <c r="B64" s="20"/>
      <c r="L64" s="20"/>
    </row>
    <row r="65" spans="1:31" s="2" customFormat="1" ht="12.75">
      <c r="A65" s="34"/>
      <c r="B65" s="39"/>
      <c r="C65" s="34"/>
      <c r="D65" s="141" t="s">
        <v>54</v>
      </c>
      <c r="E65" s="149"/>
      <c r="F65" s="149"/>
      <c r="G65" s="141" t="s">
        <v>55</v>
      </c>
      <c r="H65" s="149"/>
      <c r="I65" s="150"/>
      <c r="J65" s="149"/>
      <c r="K65" s="149"/>
      <c r="L65" s="51"/>
      <c r="S65" s="34"/>
      <c r="T65" s="34"/>
      <c r="U65" s="34"/>
      <c r="V65" s="34"/>
      <c r="W65" s="34"/>
      <c r="X65" s="34"/>
      <c r="Y65" s="34"/>
      <c r="Z65" s="34"/>
      <c r="AA65" s="34"/>
      <c r="AB65" s="34"/>
      <c r="AC65" s="34"/>
      <c r="AD65" s="34"/>
      <c r="AE65" s="34"/>
    </row>
    <row r="66" spans="1:31">
      <c r="B66" s="20"/>
      <c r="L66" s="20"/>
    </row>
    <row r="67" spans="1:31">
      <c r="B67" s="20"/>
      <c r="L67" s="20"/>
    </row>
    <row r="68" spans="1:31">
      <c r="B68" s="20"/>
      <c r="L68" s="20"/>
    </row>
    <row r="69" spans="1:31">
      <c r="B69" s="20"/>
      <c r="L69" s="20"/>
    </row>
    <row r="70" spans="1:31">
      <c r="B70" s="20"/>
      <c r="L70" s="20"/>
    </row>
    <row r="71" spans="1:31">
      <c r="B71" s="20"/>
      <c r="L71" s="20"/>
    </row>
    <row r="72" spans="1:31">
      <c r="B72" s="20"/>
      <c r="L72" s="20"/>
    </row>
    <row r="73" spans="1:31">
      <c r="B73" s="20"/>
      <c r="L73" s="20"/>
    </row>
    <row r="74" spans="1:31">
      <c r="B74" s="20"/>
      <c r="L74" s="20"/>
    </row>
    <row r="75" spans="1:31">
      <c r="B75" s="20"/>
      <c r="L75" s="20"/>
    </row>
    <row r="76" spans="1:31" s="2" customFormat="1" ht="12.75">
      <c r="A76" s="34"/>
      <c r="B76" s="39"/>
      <c r="C76" s="34"/>
      <c r="D76" s="144" t="s">
        <v>52</v>
      </c>
      <c r="E76" s="145"/>
      <c r="F76" s="146" t="s">
        <v>53</v>
      </c>
      <c r="G76" s="144" t="s">
        <v>52</v>
      </c>
      <c r="H76" s="145"/>
      <c r="I76" s="147"/>
      <c r="J76" s="148" t="s">
        <v>53</v>
      </c>
      <c r="K76" s="145"/>
      <c r="L76" s="51"/>
      <c r="S76" s="34"/>
      <c r="T76" s="34"/>
      <c r="U76" s="34"/>
      <c r="V76" s="34"/>
      <c r="W76" s="34"/>
      <c r="X76" s="34"/>
      <c r="Y76" s="34"/>
      <c r="Z76" s="34"/>
      <c r="AA76" s="34"/>
      <c r="AB76" s="34"/>
      <c r="AC76" s="34"/>
      <c r="AD76" s="34"/>
      <c r="AE76" s="34"/>
    </row>
    <row r="77" spans="1:31" s="2" customFormat="1" ht="14.45" customHeight="1">
      <c r="A77" s="34"/>
      <c r="B77" s="151"/>
      <c r="C77" s="152"/>
      <c r="D77" s="152"/>
      <c r="E77" s="152"/>
      <c r="F77" s="152"/>
      <c r="G77" s="152"/>
      <c r="H77" s="152"/>
      <c r="I77" s="153"/>
      <c r="J77" s="152"/>
      <c r="K77" s="152"/>
      <c r="L77" s="51"/>
      <c r="S77" s="34"/>
      <c r="T77" s="34"/>
      <c r="U77" s="34"/>
      <c r="V77" s="34"/>
      <c r="W77" s="34"/>
      <c r="X77" s="34"/>
      <c r="Y77" s="34"/>
      <c r="Z77" s="34"/>
      <c r="AA77" s="34"/>
      <c r="AB77" s="34"/>
      <c r="AC77" s="34"/>
      <c r="AD77" s="34"/>
      <c r="AE77" s="34"/>
    </row>
    <row r="81" spans="1:47" s="2" customFormat="1" ht="6.95" customHeight="1">
      <c r="A81" s="34"/>
      <c r="B81" s="154"/>
      <c r="C81" s="155"/>
      <c r="D81" s="155"/>
      <c r="E81" s="155"/>
      <c r="F81" s="155"/>
      <c r="G81" s="155"/>
      <c r="H81" s="155"/>
      <c r="I81" s="156"/>
      <c r="J81" s="155"/>
      <c r="K81" s="155"/>
      <c r="L81" s="51"/>
      <c r="S81" s="34"/>
      <c r="T81" s="34"/>
      <c r="U81" s="34"/>
      <c r="V81" s="34"/>
      <c r="W81" s="34"/>
      <c r="X81" s="34"/>
      <c r="Y81" s="34"/>
      <c r="Z81" s="34"/>
      <c r="AA81" s="34"/>
      <c r="AB81" s="34"/>
      <c r="AC81" s="34"/>
      <c r="AD81" s="34"/>
      <c r="AE81" s="34"/>
    </row>
    <row r="82" spans="1:47" s="2" customFormat="1" ht="24.95" customHeight="1">
      <c r="A82" s="34"/>
      <c r="B82" s="35"/>
      <c r="C82" s="23" t="s">
        <v>123</v>
      </c>
      <c r="D82" s="36"/>
      <c r="E82" s="36"/>
      <c r="F82" s="36"/>
      <c r="G82" s="36"/>
      <c r="H82" s="36"/>
      <c r="I82" s="116"/>
      <c r="J82" s="36"/>
      <c r="K82" s="36"/>
      <c r="L82" s="51"/>
      <c r="S82" s="34"/>
      <c r="T82" s="34"/>
      <c r="U82" s="34"/>
      <c r="V82" s="34"/>
      <c r="W82" s="34"/>
      <c r="X82" s="34"/>
      <c r="Y82" s="34"/>
      <c r="Z82" s="34"/>
      <c r="AA82" s="34"/>
      <c r="AB82" s="34"/>
      <c r="AC82" s="34"/>
      <c r="AD82" s="34"/>
      <c r="AE82" s="34"/>
    </row>
    <row r="83" spans="1:47" s="2" customFormat="1" ht="6.95" customHeight="1">
      <c r="A83" s="34"/>
      <c r="B83" s="35"/>
      <c r="C83" s="36"/>
      <c r="D83" s="36"/>
      <c r="E83" s="36"/>
      <c r="F83" s="36"/>
      <c r="G83" s="36"/>
      <c r="H83" s="36"/>
      <c r="I83" s="116"/>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116"/>
      <c r="J84" s="36"/>
      <c r="K84" s="36"/>
      <c r="L84" s="51"/>
      <c r="S84" s="34"/>
      <c r="T84" s="34"/>
      <c r="U84" s="34"/>
      <c r="V84" s="34"/>
      <c r="W84" s="34"/>
      <c r="X84" s="34"/>
      <c r="Y84" s="34"/>
      <c r="Z84" s="34"/>
      <c r="AA84" s="34"/>
      <c r="AB84" s="34"/>
      <c r="AC84" s="34"/>
      <c r="AD84" s="34"/>
      <c r="AE84" s="34"/>
    </row>
    <row r="85" spans="1:47" s="2" customFormat="1" ht="16.5" customHeight="1">
      <c r="A85" s="34"/>
      <c r="B85" s="35"/>
      <c r="C85" s="36"/>
      <c r="D85" s="36"/>
      <c r="E85" s="328" t="str">
        <f>E7</f>
        <v>Oprava staničních kolejí v žst. Valašské Meziříčí</v>
      </c>
      <c r="F85" s="329"/>
      <c r="G85" s="329"/>
      <c r="H85" s="329"/>
      <c r="I85" s="116"/>
      <c r="J85" s="36"/>
      <c r="K85" s="36"/>
      <c r="L85" s="51"/>
      <c r="S85" s="34"/>
      <c r="T85" s="34"/>
      <c r="U85" s="34"/>
      <c r="V85" s="34"/>
      <c r="W85" s="34"/>
      <c r="X85" s="34"/>
      <c r="Y85" s="34"/>
      <c r="Z85" s="34"/>
      <c r="AA85" s="34"/>
      <c r="AB85" s="34"/>
      <c r="AC85" s="34"/>
      <c r="AD85" s="34"/>
      <c r="AE85" s="34"/>
    </row>
    <row r="86" spans="1:47" s="2" customFormat="1" ht="12" customHeight="1">
      <c r="A86" s="34"/>
      <c r="B86" s="35"/>
      <c r="C86" s="29" t="s">
        <v>109</v>
      </c>
      <c r="D86" s="36"/>
      <c r="E86" s="36"/>
      <c r="F86" s="36"/>
      <c r="G86" s="36"/>
      <c r="H86" s="36"/>
      <c r="I86" s="116"/>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316" t="str">
        <f>E9</f>
        <v>SO 02 - Oprava GPK koleje č. 2</v>
      </c>
      <c r="F87" s="327"/>
      <c r="G87" s="327"/>
      <c r="H87" s="327"/>
      <c r="I87" s="116"/>
      <c r="J87" s="36"/>
      <c r="K87" s="36"/>
      <c r="L87" s="51"/>
      <c r="S87" s="34"/>
      <c r="T87" s="34"/>
      <c r="U87" s="34"/>
      <c r="V87" s="34"/>
      <c r="W87" s="34"/>
      <c r="X87" s="34"/>
      <c r="Y87" s="34"/>
      <c r="Z87" s="34"/>
      <c r="AA87" s="34"/>
      <c r="AB87" s="34"/>
      <c r="AC87" s="34"/>
      <c r="AD87" s="34"/>
      <c r="AE87" s="34"/>
    </row>
    <row r="88" spans="1:47" s="2" customFormat="1" ht="6.95" customHeight="1">
      <c r="A88" s="34"/>
      <c r="B88" s="35"/>
      <c r="C88" s="36"/>
      <c r="D88" s="36"/>
      <c r="E88" s="36"/>
      <c r="F88" s="36"/>
      <c r="G88" s="36"/>
      <c r="H88" s="36"/>
      <c r="I88" s="116"/>
      <c r="J88" s="36"/>
      <c r="K88" s="36"/>
      <c r="L88" s="51"/>
      <c r="S88" s="34"/>
      <c r="T88" s="34"/>
      <c r="U88" s="34"/>
      <c r="V88" s="34"/>
      <c r="W88" s="34"/>
      <c r="X88" s="34"/>
      <c r="Y88" s="34"/>
      <c r="Z88" s="34"/>
      <c r="AA88" s="34"/>
      <c r="AB88" s="34"/>
      <c r="AC88" s="34"/>
      <c r="AD88" s="34"/>
      <c r="AE88" s="34"/>
    </row>
    <row r="89" spans="1:47" s="2" customFormat="1" ht="12" customHeight="1">
      <c r="A89" s="34"/>
      <c r="B89" s="35"/>
      <c r="C89" s="29" t="s">
        <v>20</v>
      </c>
      <c r="D89" s="36"/>
      <c r="E89" s="36"/>
      <c r="F89" s="27" t="str">
        <f>F12</f>
        <v>žst. Valašské Meziříčí</v>
      </c>
      <c r="G89" s="36"/>
      <c r="H89" s="36"/>
      <c r="I89" s="118" t="s">
        <v>22</v>
      </c>
      <c r="J89" s="66">
        <f>IF(J12="","",J12)</f>
        <v>0</v>
      </c>
      <c r="K89" s="36"/>
      <c r="L89" s="51"/>
      <c r="S89" s="34"/>
      <c r="T89" s="34"/>
      <c r="U89" s="34"/>
      <c r="V89" s="34"/>
      <c r="W89" s="34"/>
      <c r="X89" s="34"/>
      <c r="Y89" s="34"/>
      <c r="Z89" s="34"/>
      <c r="AA89" s="34"/>
      <c r="AB89" s="34"/>
      <c r="AC89" s="34"/>
      <c r="AD89" s="34"/>
      <c r="AE89" s="34"/>
    </row>
    <row r="90" spans="1:47" s="2" customFormat="1" ht="6.95" customHeight="1">
      <c r="A90" s="34"/>
      <c r="B90" s="35"/>
      <c r="C90" s="36"/>
      <c r="D90" s="36"/>
      <c r="E90" s="36"/>
      <c r="F90" s="36"/>
      <c r="G90" s="36"/>
      <c r="H90" s="36"/>
      <c r="I90" s="116"/>
      <c r="J90" s="36"/>
      <c r="K90" s="36"/>
      <c r="L90" s="51"/>
      <c r="S90" s="34"/>
      <c r="T90" s="34"/>
      <c r="U90" s="34"/>
      <c r="V90" s="34"/>
      <c r="W90" s="34"/>
      <c r="X90" s="34"/>
      <c r="Y90" s="34"/>
      <c r="Z90" s="34"/>
      <c r="AA90" s="34"/>
      <c r="AB90" s="34"/>
      <c r="AC90" s="34"/>
      <c r="AD90" s="34"/>
      <c r="AE90" s="34"/>
    </row>
    <row r="91" spans="1:47" s="2" customFormat="1" ht="15.2" customHeight="1">
      <c r="A91" s="34"/>
      <c r="B91" s="35"/>
      <c r="C91" s="29" t="s">
        <v>23</v>
      </c>
      <c r="D91" s="36"/>
      <c r="E91" s="36"/>
      <c r="F91" s="27" t="str">
        <f>E15</f>
        <v>Správa železnic, státní organizace</v>
      </c>
      <c r="G91" s="36"/>
      <c r="H91" s="36"/>
      <c r="I91" s="118" t="s">
        <v>31</v>
      </c>
      <c r="J91" s="32" t="str">
        <f>E21</f>
        <v xml:space="preserve"> </v>
      </c>
      <c r="K91" s="36"/>
      <c r="L91" s="51"/>
      <c r="S91" s="34"/>
      <c r="T91" s="34"/>
      <c r="U91" s="34"/>
      <c r="V91" s="34"/>
      <c r="W91" s="34"/>
      <c r="X91" s="34"/>
      <c r="Y91" s="34"/>
      <c r="Z91" s="34"/>
      <c r="AA91" s="34"/>
      <c r="AB91" s="34"/>
      <c r="AC91" s="34"/>
      <c r="AD91" s="34"/>
      <c r="AE91" s="34"/>
    </row>
    <row r="92" spans="1:47" s="2" customFormat="1" ht="15.2" customHeight="1">
      <c r="A92" s="34"/>
      <c r="B92" s="35"/>
      <c r="C92" s="29" t="s">
        <v>29</v>
      </c>
      <c r="D92" s="36"/>
      <c r="E92" s="36"/>
      <c r="F92" s="27" t="str">
        <f>IF(E18="","",E18)</f>
        <v>Vyplň údaj</v>
      </c>
      <c r="G92" s="36"/>
      <c r="H92" s="36"/>
      <c r="I92" s="118" t="s">
        <v>34</v>
      </c>
      <c r="J92" s="32" t="str">
        <f>E24</f>
        <v>Jiří Vendel</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116"/>
      <c r="J93" s="36"/>
      <c r="K93" s="36"/>
      <c r="L93" s="51"/>
      <c r="S93" s="34"/>
      <c r="T93" s="34"/>
      <c r="U93" s="34"/>
      <c r="V93" s="34"/>
      <c r="W93" s="34"/>
      <c r="X93" s="34"/>
      <c r="Y93" s="34"/>
      <c r="Z93" s="34"/>
      <c r="AA93" s="34"/>
      <c r="AB93" s="34"/>
      <c r="AC93" s="34"/>
      <c r="AD93" s="34"/>
      <c r="AE93" s="34"/>
    </row>
    <row r="94" spans="1:47" s="2" customFormat="1" ht="29.25" customHeight="1">
      <c r="A94" s="34"/>
      <c r="B94" s="35"/>
      <c r="C94" s="157" t="s">
        <v>124</v>
      </c>
      <c r="D94" s="158"/>
      <c r="E94" s="158"/>
      <c r="F94" s="158"/>
      <c r="G94" s="158"/>
      <c r="H94" s="158"/>
      <c r="I94" s="159"/>
      <c r="J94" s="160" t="s">
        <v>125</v>
      </c>
      <c r="K94" s="158"/>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116"/>
      <c r="J95" s="36"/>
      <c r="K95" s="36"/>
      <c r="L95" s="51"/>
      <c r="S95" s="34"/>
      <c r="T95" s="34"/>
      <c r="U95" s="34"/>
      <c r="V95" s="34"/>
      <c r="W95" s="34"/>
      <c r="X95" s="34"/>
      <c r="Y95" s="34"/>
      <c r="Z95" s="34"/>
      <c r="AA95" s="34"/>
      <c r="AB95" s="34"/>
      <c r="AC95" s="34"/>
      <c r="AD95" s="34"/>
      <c r="AE95" s="34"/>
    </row>
    <row r="96" spans="1:47" s="2" customFormat="1" ht="22.9" customHeight="1">
      <c r="A96" s="34"/>
      <c r="B96" s="35"/>
      <c r="C96" s="161" t="s">
        <v>126</v>
      </c>
      <c r="D96" s="36"/>
      <c r="E96" s="36"/>
      <c r="F96" s="36"/>
      <c r="G96" s="36"/>
      <c r="H96" s="36"/>
      <c r="I96" s="116"/>
      <c r="J96" s="84">
        <f>J122</f>
        <v>4460</v>
      </c>
      <c r="K96" s="36"/>
      <c r="L96" s="51"/>
      <c r="S96" s="34"/>
      <c r="T96" s="34"/>
      <c r="U96" s="34"/>
      <c r="V96" s="34"/>
      <c r="W96" s="34"/>
      <c r="X96" s="34"/>
      <c r="Y96" s="34"/>
      <c r="Z96" s="34"/>
      <c r="AA96" s="34"/>
      <c r="AB96" s="34"/>
      <c r="AC96" s="34"/>
      <c r="AD96" s="34"/>
      <c r="AE96" s="34"/>
      <c r="AU96" s="17" t="s">
        <v>127</v>
      </c>
    </row>
    <row r="97" spans="1:31" s="9" customFormat="1" ht="24.95" customHeight="1">
      <c r="B97" s="162"/>
      <c r="C97" s="163"/>
      <c r="D97" s="164" t="s">
        <v>128</v>
      </c>
      <c r="E97" s="165"/>
      <c r="F97" s="165"/>
      <c r="G97" s="165"/>
      <c r="H97" s="165"/>
      <c r="I97" s="166"/>
      <c r="J97" s="167">
        <f>J123</f>
        <v>4460</v>
      </c>
      <c r="K97" s="163"/>
      <c r="L97" s="168"/>
    </row>
    <row r="98" spans="1:31" s="10" customFormat="1" ht="19.899999999999999" customHeight="1">
      <c r="B98" s="169"/>
      <c r="C98" s="170"/>
      <c r="D98" s="171" t="s">
        <v>129</v>
      </c>
      <c r="E98" s="172"/>
      <c r="F98" s="172"/>
      <c r="G98" s="172"/>
      <c r="H98" s="172"/>
      <c r="I98" s="173"/>
      <c r="J98" s="174">
        <f>J124</f>
        <v>0</v>
      </c>
      <c r="K98" s="170"/>
      <c r="L98" s="175"/>
    </row>
    <row r="99" spans="1:31" s="10" customFormat="1" ht="19.899999999999999" customHeight="1">
      <c r="B99" s="169"/>
      <c r="C99" s="170"/>
      <c r="D99" s="171" t="s">
        <v>130</v>
      </c>
      <c r="E99" s="172"/>
      <c r="F99" s="172"/>
      <c r="G99" s="172"/>
      <c r="H99" s="172"/>
      <c r="I99" s="173"/>
      <c r="J99" s="174">
        <f>J125</f>
        <v>0</v>
      </c>
      <c r="K99" s="170"/>
      <c r="L99" s="175"/>
    </row>
    <row r="100" spans="1:31" s="10" customFormat="1" ht="19.899999999999999" customHeight="1">
      <c r="B100" s="169"/>
      <c r="C100" s="170"/>
      <c r="D100" s="171" t="s">
        <v>131</v>
      </c>
      <c r="E100" s="172"/>
      <c r="F100" s="172"/>
      <c r="G100" s="172"/>
      <c r="H100" s="172"/>
      <c r="I100" s="173"/>
      <c r="J100" s="174">
        <f>J232</f>
        <v>0</v>
      </c>
      <c r="K100" s="170"/>
      <c r="L100" s="175"/>
    </row>
    <row r="101" spans="1:31" s="10" customFormat="1" ht="19.899999999999999" customHeight="1">
      <c r="B101" s="169"/>
      <c r="C101" s="170"/>
      <c r="D101" s="171" t="s">
        <v>132</v>
      </c>
      <c r="E101" s="172"/>
      <c r="F101" s="172"/>
      <c r="G101" s="172"/>
      <c r="H101" s="172"/>
      <c r="I101" s="173"/>
      <c r="J101" s="174">
        <f>J244</f>
        <v>4460</v>
      </c>
      <c r="K101" s="170"/>
      <c r="L101" s="175"/>
    </row>
    <row r="102" spans="1:31" s="10" customFormat="1" ht="19.899999999999999" customHeight="1">
      <c r="B102" s="169"/>
      <c r="C102" s="170"/>
      <c r="D102" s="171" t="s">
        <v>867</v>
      </c>
      <c r="E102" s="172"/>
      <c r="F102" s="172"/>
      <c r="G102" s="172"/>
      <c r="H102" s="172"/>
      <c r="I102" s="173"/>
      <c r="J102" s="174">
        <f>J250</f>
        <v>0</v>
      </c>
      <c r="K102" s="170"/>
      <c r="L102" s="175"/>
    </row>
    <row r="103" spans="1:31" s="2" customFormat="1" ht="21.75" customHeight="1">
      <c r="A103" s="34"/>
      <c r="B103" s="35"/>
      <c r="C103" s="36"/>
      <c r="D103" s="36"/>
      <c r="E103" s="36"/>
      <c r="F103" s="36"/>
      <c r="G103" s="36"/>
      <c r="H103" s="36"/>
      <c r="I103" s="116"/>
      <c r="J103" s="36"/>
      <c r="K103" s="36"/>
      <c r="L103" s="51"/>
      <c r="S103" s="34"/>
      <c r="T103" s="34"/>
      <c r="U103" s="34"/>
      <c r="V103" s="34"/>
      <c r="W103" s="34"/>
      <c r="X103" s="34"/>
      <c r="Y103" s="34"/>
      <c r="Z103" s="34"/>
      <c r="AA103" s="34"/>
      <c r="AB103" s="34"/>
      <c r="AC103" s="34"/>
      <c r="AD103" s="34"/>
      <c r="AE103" s="34"/>
    </row>
    <row r="104" spans="1:31" s="2" customFormat="1" ht="6.95" customHeight="1">
      <c r="A104" s="34"/>
      <c r="B104" s="54"/>
      <c r="C104" s="55"/>
      <c r="D104" s="55"/>
      <c r="E104" s="55"/>
      <c r="F104" s="55"/>
      <c r="G104" s="55"/>
      <c r="H104" s="55"/>
      <c r="I104" s="153"/>
      <c r="J104" s="55"/>
      <c r="K104" s="55"/>
      <c r="L104" s="51"/>
      <c r="S104" s="34"/>
      <c r="T104" s="34"/>
      <c r="U104" s="34"/>
      <c r="V104" s="34"/>
      <c r="W104" s="34"/>
      <c r="X104" s="34"/>
      <c r="Y104" s="34"/>
      <c r="Z104" s="34"/>
      <c r="AA104" s="34"/>
      <c r="AB104" s="34"/>
      <c r="AC104" s="34"/>
      <c r="AD104" s="34"/>
      <c r="AE104" s="34"/>
    </row>
    <row r="108" spans="1:31" s="2" customFormat="1" ht="6.95" customHeight="1">
      <c r="A108" s="34"/>
      <c r="B108" s="56"/>
      <c r="C108" s="57"/>
      <c r="D108" s="57"/>
      <c r="E108" s="57"/>
      <c r="F108" s="57"/>
      <c r="G108" s="57"/>
      <c r="H108" s="57"/>
      <c r="I108" s="156"/>
      <c r="J108" s="57"/>
      <c r="K108" s="57"/>
      <c r="L108" s="51"/>
      <c r="S108" s="34"/>
      <c r="T108" s="34"/>
      <c r="U108" s="34"/>
      <c r="V108" s="34"/>
      <c r="W108" s="34"/>
      <c r="X108" s="34"/>
      <c r="Y108" s="34"/>
      <c r="Z108" s="34"/>
      <c r="AA108" s="34"/>
      <c r="AB108" s="34"/>
      <c r="AC108" s="34"/>
      <c r="AD108" s="34"/>
      <c r="AE108" s="34"/>
    </row>
    <row r="109" spans="1:31" s="2" customFormat="1" ht="24.95" customHeight="1">
      <c r="A109" s="34"/>
      <c r="B109" s="35"/>
      <c r="C109" s="23" t="s">
        <v>134</v>
      </c>
      <c r="D109" s="36"/>
      <c r="E109" s="36"/>
      <c r="F109" s="36"/>
      <c r="G109" s="36"/>
      <c r="H109" s="36"/>
      <c r="I109" s="116"/>
      <c r="J109" s="36"/>
      <c r="K109" s="36"/>
      <c r="L109" s="51"/>
      <c r="S109" s="34"/>
      <c r="T109" s="34"/>
      <c r="U109" s="34"/>
      <c r="V109" s="34"/>
      <c r="W109" s="34"/>
      <c r="X109" s="34"/>
      <c r="Y109" s="34"/>
      <c r="Z109" s="34"/>
      <c r="AA109" s="34"/>
      <c r="AB109" s="34"/>
      <c r="AC109" s="34"/>
      <c r="AD109" s="34"/>
      <c r="AE109" s="34"/>
    </row>
    <row r="110" spans="1:31" s="2" customFormat="1" ht="6.95" customHeight="1">
      <c r="A110" s="34"/>
      <c r="B110" s="35"/>
      <c r="C110" s="36"/>
      <c r="D110" s="36"/>
      <c r="E110" s="36"/>
      <c r="F110" s="36"/>
      <c r="G110" s="36"/>
      <c r="H110" s="36"/>
      <c r="I110" s="116"/>
      <c r="J110" s="36"/>
      <c r="K110" s="36"/>
      <c r="L110" s="51"/>
      <c r="S110" s="34"/>
      <c r="T110" s="34"/>
      <c r="U110" s="34"/>
      <c r="V110" s="34"/>
      <c r="W110" s="34"/>
      <c r="X110" s="34"/>
      <c r="Y110" s="34"/>
      <c r="Z110" s="34"/>
      <c r="AA110" s="34"/>
      <c r="AB110" s="34"/>
      <c r="AC110" s="34"/>
      <c r="AD110" s="34"/>
      <c r="AE110" s="34"/>
    </row>
    <row r="111" spans="1:31" s="2" customFormat="1" ht="12" customHeight="1">
      <c r="A111" s="34"/>
      <c r="B111" s="35"/>
      <c r="C111" s="29" t="s">
        <v>16</v>
      </c>
      <c r="D111" s="36"/>
      <c r="E111" s="36"/>
      <c r="F111" s="36"/>
      <c r="G111" s="36"/>
      <c r="H111" s="36"/>
      <c r="I111" s="116"/>
      <c r="J111" s="36"/>
      <c r="K111" s="36"/>
      <c r="L111" s="51"/>
      <c r="S111" s="34"/>
      <c r="T111" s="34"/>
      <c r="U111" s="34"/>
      <c r="V111" s="34"/>
      <c r="W111" s="34"/>
      <c r="X111" s="34"/>
      <c r="Y111" s="34"/>
      <c r="Z111" s="34"/>
      <c r="AA111" s="34"/>
      <c r="AB111" s="34"/>
      <c r="AC111" s="34"/>
      <c r="AD111" s="34"/>
      <c r="AE111" s="34"/>
    </row>
    <row r="112" spans="1:31" s="2" customFormat="1" ht="16.5" customHeight="1">
      <c r="A112" s="34"/>
      <c r="B112" s="35"/>
      <c r="C112" s="36"/>
      <c r="D112" s="36"/>
      <c r="E112" s="328" t="str">
        <f>E7</f>
        <v>Oprava staničních kolejí v žst. Valašské Meziříčí</v>
      </c>
      <c r="F112" s="329"/>
      <c r="G112" s="329"/>
      <c r="H112" s="329"/>
      <c r="I112" s="116"/>
      <c r="J112" s="36"/>
      <c r="K112" s="36"/>
      <c r="L112" s="51"/>
      <c r="S112" s="34"/>
      <c r="T112" s="34"/>
      <c r="U112" s="34"/>
      <c r="V112" s="34"/>
      <c r="W112" s="34"/>
      <c r="X112" s="34"/>
      <c r="Y112" s="34"/>
      <c r="Z112" s="34"/>
      <c r="AA112" s="34"/>
      <c r="AB112" s="34"/>
      <c r="AC112" s="34"/>
      <c r="AD112" s="34"/>
      <c r="AE112" s="34"/>
    </row>
    <row r="113" spans="1:65" s="2" customFormat="1" ht="12" customHeight="1">
      <c r="A113" s="34"/>
      <c r="B113" s="35"/>
      <c r="C113" s="29" t="s">
        <v>109</v>
      </c>
      <c r="D113" s="36"/>
      <c r="E113" s="36"/>
      <c r="F113" s="36"/>
      <c r="G113" s="36"/>
      <c r="H113" s="36"/>
      <c r="I113" s="116"/>
      <c r="J113" s="36"/>
      <c r="K113" s="36"/>
      <c r="L113" s="51"/>
      <c r="S113" s="34"/>
      <c r="T113" s="34"/>
      <c r="U113" s="34"/>
      <c r="V113" s="34"/>
      <c r="W113" s="34"/>
      <c r="X113" s="34"/>
      <c r="Y113" s="34"/>
      <c r="Z113" s="34"/>
      <c r="AA113" s="34"/>
      <c r="AB113" s="34"/>
      <c r="AC113" s="34"/>
      <c r="AD113" s="34"/>
      <c r="AE113" s="34"/>
    </row>
    <row r="114" spans="1:65" s="2" customFormat="1" ht="16.5" customHeight="1">
      <c r="A114" s="34"/>
      <c r="B114" s="35"/>
      <c r="C114" s="36"/>
      <c r="D114" s="36"/>
      <c r="E114" s="316" t="str">
        <f>E9</f>
        <v>SO 02 - Oprava GPK koleje č. 2</v>
      </c>
      <c r="F114" s="327"/>
      <c r="G114" s="327"/>
      <c r="H114" s="327"/>
      <c r="I114" s="116"/>
      <c r="J114" s="36"/>
      <c r="K114" s="36"/>
      <c r="L114" s="51"/>
      <c r="S114" s="34"/>
      <c r="T114" s="34"/>
      <c r="U114" s="34"/>
      <c r="V114" s="34"/>
      <c r="W114" s="34"/>
      <c r="X114" s="34"/>
      <c r="Y114" s="34"/>
      <c r="Z114" s="34"/>
      <c r="AA114" s="34"/>
      <c r="AB114" s="34"/>
      <c r="AC114" s="34"/>
      <c r="AD114" s="34"/>
      <c r="AE114" s="34"/>
    </row>
    <row r="115" spans="1:65" s="2" customFormat="1" ht="6.95" customHeight="1">
      <c r="A115" s="34"/>
      <c r="B115" s="35"/>
      <c r="C115" s="36"/>
      <c r="D115" s="36"/>
      <c r="E115" s="36"/>
      <c r="F115" s="36"/>
      <c r="G115" s="36"/>
      <c r="H115" s="36"/>
      <c r="I115" s="116"/>
      <c r="J115" s="36"/>
      <c r="K115" s="36"/>
      <c r="L115" s="51"/>
      <c r="S115" s="34"/>
      <c r="T115" s="34"/>
      <c r="U115" s="34"/>
      <c r="V115" s="34"/>
      <c r="W115" s="34"/>
      <c r="X115" s="34"/>
      <c r="Y115" s="34"/>
      <c r="Z115" s="34"/>
      <c r="AA115" s="34"/>
      <c r="AB115" s="34"/>
      <c r="AC115" s="34"/>
      <c r="AD115" s="34"/>
      <c r="AE115" s="34"/>
    </row>
    <row r="116" spans="1:65" s="2" customFormat="1" ht="12" customHeight="1">
      <c r="A116" s="34"/>
      <c r="B116" s="35"/>
      <c r="C116" s="29" t="s">
        <v>20</v>
      </c>
      <c r="D116" s="36"/>
      <c r="E116" s="36"/>
      <c r="F116" s="27" t="str">
        <f>F12</f>
        <v>žst. Valašské Meziříčí</v>
      </c>
      <c r="G116" s="36"/>
      <c r="H116" s="36"/>
      <c r="I116" s="118" t="s">
        <v>22</v>
      </c>
      <c r="J116" s="66">
        <f>IF(J12="","",J12)</f>
        <v>0</v>
      </c>
      <c r="K116" s="36"/>
      <c r="L116" s="51"/>
      <c r="S116" s="34"/>
      <c r="T116" s="34"/>
      <c r="U116" s="34"/>
      <c r="V116" s="34"/>
      <c r="W116" s="34"/>
      <c r="X116" s="34"/>
      <c r="Y116" s="34"/>
      <c r="Z116" s="34"/>
      <c r="AA116" s="34"/>
      <c r="AB116" s="34"/>
      <c r="AC116" s="34"/>
      <c r="AD116" s="34"/>
      <c r="AE116" s="34"/>
    </row>
    <row r="117" spans="1:65" s="2" customFormat="1" ht="6.95" customHeight="1">
      <c r="A117" s="34"/>
      <c r="B117" s="35"/>
      <c r="C117" s="36"/>
      <c r="D117" s="36"/>
      <c r="E117" s="36"/>
      <c r="F117" s="36"/>
      <c r="G117" s="36"/>
      <c r="H117" s="36"/>
      <c r="I117" s="116"/>
      <c r="J117" s="36"/>
      <c r="K117" s="36"/>
      <c r="L117" s="51"/>
      <c r="S117" s="34"/>
      <c r="T117" s="34"/>
      <c r="U117" s="34"/>
      <c r="V117" s="34"/>
      <c r="W117" s="34"/>
      <c r="X117" s="34"/>
      <c r="Y117" s="34"/>
      <c r="Z117" s="34"/>
      <c r="AA117" s="34"/>
      <c r="AB117" s="34"/>
      <c r="AC117" s="34"/>
      <c r="AD117" s="34"/>
      <c r="AE117" s="34"/>
    </row>
    <row r="118" spans="1:65" s="2" customFormat="1" ht="15.2" customHeight="1">
      <c r="A118" s="34"/>
      <c r="B118" s="35"/>
      <c r="C118" s="29" t="s">
        <v>23</v>
      </c>
      <c r="D118" s="36"/>
      <c r="E118" s="36"/>
      <c r="F118" s="27" t="str">
        <f>E15</f>
        <v>Správa železnic, státní organizace</v>
      </c>
      <c r="G118" s="36"/>
      <c r="H118" s="36"/>
      <c r="I118" s="118" t="s">
        <v>31</v>
      </c>
      <c r="J118" s="32" t="str">
        <f>E21</f>
        <v xml:space="preserve"> </v>
      </c>
      <c r="K118" s="36"/>
      <c r="L118" s="51"/>
      <c r="S118" s="34"/>
      <c r="T118" s="34"/>
      <c r="U118" s="34"/>
      <c r="V118" s="34"/>
      <c r="W118" s="34"/>
      <c r="X118" s="34"/>
      <c r="Y118" s="34"/>
      <c r="Z118" s="34"/>
      <c r="AA118" s="34"/>
      <c r="AB118" s="34"/>
      <c r="AC118" s="34"/>
      <c r="AD118" s="34"/>
      <c r="AE118" s="34"/>
    </row>
    <row r="119" spans="1:65" s="2" customFormat="1" ht="15.2" customHeight="1">
      <c r="A119" s="34"/>
      <c r="B119" s="35"/>
      <c r="C119" s="29" t="s">
        <v>29</v>
      </c>
      <c r="D119" s="36"/>
      <c r="E119" s="36"/>
      <c r="F119" s="27" t="str">
        <f>IF(E18="","",E18)</f>
        <v>Vyplň údaj</v>
      </c>
      <c r="G119" s="36"/>
      <c r="H119" s="36"/>
      <c r="I119" s="118" t="s">
        <v>34</v>
      </c>
      <c r="J119" s="32" t="str">
        <f>E24</f>
        <v>Jiří Vendel</v>
      </c>
      <c r="K119" s="36"/>
      <c r="L119" s="51"/>
      <c r="S119" s="34"/>
      <c r="T119" s="34"/>
      <c r="U119" s="34"/>
      <c r="V119" s="34"/>
      <c r="W119" s="34"/>
      <c r="X119" s="34"/>
      <c r="Y119" s="34"/>
      <c r="Z119" s="34"/>
      <c r="AA119" s="34"/>
      <c r="AB119" s="34"/>
      <c r="AC119" s="34"/>
      <c r="AD119" s="34"/>
      <c r="AE119" s="34"/>
    </row>
    <row r="120" spans="1:65" s="2" customFormat="1" ht="10.35" customHeight="1">
      <c r="A120" s="34"/>
      <c r="B120" s="35"/>
      <c r="C120" s="36"/>
      <c r="D120" s="36"/>
      <c r="E120" s="36"/>
      <c r="F120" s="36"/>
      <c r="G120" s="36"/>
      <c r="H120" s="36"/>
      <c r="I120" s="116"/>
      <c r="J120" s="36"/>
      <c r="K120" s="36"/>
      <c r="L120" s="51"/>
      <c r="S120" s="34"/>
      <c r="T120" s="34"/>
      <c r="U120" s="34"/>
      <c r="V120" s="34"/>
      <c r="W120" s="34"/>
      <c r="X120" s="34"/>
      <c r="Y120" s="34"/>
      <c r="Z120" s="34"/>
      <c r="AA120" s="34"/>
      <c r="AB120" s="34"/>
      <c r="AC120" s="34"/>
      <c r="AD120" s="34"/>
      <c r="AE120" s="34"/>
    </row>
    <row r="121" spans="1:65" s="11" customFormat="1" ht="29.25" customHeight="1">
      <c r="A121" s="176"/>
      <c r="B121" s="177"/>
      <c r="C121" s="178" t="s">
        <v>135</v>
      </c>
      <c r="D121" s="179" t="s">
        <v>62</v>
      </c>
      <c r="E121" s="179" t="s">
        <v>58</v>
      </c>
      <c r="F121" s="179" t="s">
        <v>59</v>
      </c>
      <c r="G121" s="179" t="s">
        <v>136</v>
      </c>
      <c r="H121" s="179" t="s">
        <v>137</v>
      </c>
      <c r="I121" s="180" t="s">
        <v>138</v>
      </c>
      <c r="J121" s="179" t="s">
        <v>125</v>
      </c>
      <c r="K121" s="181" t="s">
        <v>139</v>
      </c>
      <c r="L121" s="182"/>
      <c r="M121" s="75" t="s">
        <v>1</v>
      </c>
      <c r="N121" s="76" t="s">
        <v>41</v>
      </c>
      <c r="O121" s="76" t="s">
        <v>140</v>
      </c>
      <c r="P121" s="76" t="s">
        <v>141</v>
      </c>
      <c r="Q121" s="76" t="s">
        <v>142</v>
      </c>
      <c r="R121" s="76" t="s">
        <v>143</v>
      </c>
      <c r="S121" s="76" t="s">
        <v>144</v>
      </c>
      <c r="T121" s="77" t="s">
        <v>145</v>
      </c>
      <c r="U121" s="176"/>
      <c r="V121" s="176"/>
      <c r="W121" s="176"/>
      <c r="X121" s="176"/>
      <c r="Y121" s="176"/>
      <c r="Z121" s="176"/>
      <c r="AA121" s="176"/>
      <c r="AB121" s="176"/>
      <c r="AC121" s="176"/>
      <c r="AD121" s="176"/>
      <c r="AE121" s="176"/>
    </row>
    <row r="122" spans="1:65" s="2" customFormat="1" ht="22.9" customHeight="1">
      <c r="A122" s="34"/>
      <c r="B122" s="35"/>
      <c r="C122" s="82" t="s">
        <v>146</v>
      </c>
      <c r="D122" s="36"/>
      <c r="E122" s="36"/>
      <c r="F122" s="36"/>
      <c r="G122" s="36"/>
      <c r="H122" s="36"/>
      <c r="I122" s="116"/>
      <c r="J122" s="183">
        <f>BK122</f>
        <v>4460</v>
      </c>
      <c r="K122" s="36"/>
      <c r="L122" s="39"/>
      <c r="M122" s="78"/>
      <c r="N122" s="184"/>
      <c r="O122" s="79"/>
      <c r="P122" s="185">
        <f>P123</f>
        <v>0</v>
      </c>
      <c r="Q122" s="79"/>
      <c r="R122" s="185">
        <f>R123</f>
        <v>91.548619999999985</v>
      </c>
      <c r="S122" s="79"/>
      <c r="T122" s="186">
        <f>T123</f>
        <v>0</v>
      </c>
      <c r="U122" s="34"/>
      <c r="V122" s="34"/>
      <c r="W122" s="34"/>
      <c r="X122" s="34"/>
      <c r="Y122" s="34"/>
      <c r="Z122" s="34"/>
      <c r="AA122" s="34"/>
      <c r="AB122" s="34"/>
      <c r="AC122" s="34"/>
      <c r="AD122" s="34"/>
      <c r="AE122" s="34"/>
      <c r="AT122" s="17" t="s">
        <v>76</v>
      </c>
      <c r="AU122" s="17" t="s">
        <v>127</v>
      </c>
      <c r="BK122" s="187">
        <f>BK123</f>
        <v>4460</v>
      </c>
    </row>
    <row r="123" spans="1:65" s="12" customFormat="1" ht="25.9" customHeight="1">
      <c r="B123" s="188"/>
      <c r="C123" s="189"/>
      <c r="D123" s="190" t="s">
        <v>76</v>
      </c>
      <c r="E123" s="191" t="s">
        <v>147</v>
      </c>
      <c r="F123" s="191" t="s">
        <v>148</v>
      </c>
      <c r="G123" s="189"/>
      <c r="H123" s="189"/>
      <c r="I123" s="192"/>
      <c r="J123" s="193">
        <f>BK123</f>
        <v>4460</v>
      </c>
      <c r="K123" s="189"/>
      <c r="L123" s="194"/>
      <c r="M123" s="195"/>
      <c r="N123" s="196"/>
      <c r="O123" s="196"/>
      <c r="P123" s="197">
        <f>P124+P125+P232+P244+P250</f>
        <v>0</v>
      </c>
      <c r="Q123" s="196"/>
      <c r="R123" s="197">
        <f>R124+R125+R232+R244+R250</f>
        <v>91.548619999999985</v>
      </c>
      <c r="S123" s="196"/>
      <c r="T123" s="198">
        <f>T124+T125+T232+T244+T250</f>
        <v>0</v>
      </c>
      <c r="AR123" s="199" t="s">
        <v>85</v>
      </c>
      <c r="AT123" s="200" t="s">
        <v>76</v>
      </c>
      <c r="AU123" s="200" t="s">
        <v>77</v>
      </c>
      <c r="AY123" s="199" t="s">
        <v>149</v>
      </c>
      <c r="BK123" s="201">
        <f>BK124+BK125+BK232+BK244+BK250</f>
        <v>4460</v>
      </c>
    </row>
    <row r="124" spans="1:65" s="12" customFormat="1" ht="22.9" customHeight="1">
      <c r="B124" s="188"/>
      <c r="C124" s="189"/>
      <c r="D124" s="190" t="s">
        <v>76</v>
      </c>
      <c r="E124" s="202" t="s">
        <v>85</v>
      </c>
      <c r="F124" s="202" t="s">
        <v>150</v>
      </c>
      <c r="G124" s="189"/>
      <c r="H124" s="189"/>
      <c r="I124" s="192"/>
      <c r="J124" s="203">
        <f>BK124</f>
        <v>0</v>
      </c>
      <c r="K124" s="189"/>
      <c r="L124" s="194"/>
      <c r="M124" s="195"/>
      <c r="N124" s="196"/>
      <c r="O124" s="196"/>
      <c r="P124" s="197">
        <v>0</v>
      </c>
      <c r="Q124" s="196"/>
      <c r="R124" s="197">
        <v>0</v>
      </c>
      <c r="S124" s="196"/>
      <c r="T124" s="198">
        <v>0</v>
      </c>
      <c r="AR124" s="199" t="s">
        <v>85</v>
      </c>
      <c r="AT124" s="200" t="s">
        <v>76</v>
      </c>
      <c r="AU124" s="200" t="s">
        <v>85</v>
      </c>
      <c r="AY124" s="199" t="s">
        <v>149</v>
      </c>
      <c r="BK124" s="201">
        <v>0</v>
      </c>
    </row>
    <row r="125" spans="1:65" s="12" customFormat="1" ht="22.9" customHeight="1">
      <c r="B125" s="188"/>
      <c r="C125" s="189"/>
      <c r="D125" s="190" t="s">
        <v>76</v>
      </c>
      <c r="E125" s="202" t="s">
        <v>161</v>
      </c>
      <c r="F125" s="202" t="s">
        <v>165</v>
      </c>
      <c r="G125" s="189"/>
      <c r="H125" s="189"/>
      <c r="I125" s="192"/>
      <c r="J125" s="203">
        <f>BK125</f>
        <v>0</v>
      </c>
      <c r="K125" s="189"/>
      <c r="L125" s="194"/>
      <c r="M125" s="195"/>
      <c r="N125" s="196"/>
      <c r="O125" s="196"/>
      <c r="P125" s="197">
        <f>SUM(P126:P231)</f>
        <v>0</v>
      </c>
      <c r="Q125" s="196"/>
      <c r="R125" s="197">
        <f>SUM(R126:R231)</f>
        <v>0</v>
      </c>
      <c r="S125" s="196"/>
      <c r="T125" s="198">
        <f>SUM(T126:T231)</f>
        <v>0</v>
      </c>
      <c r="AR125" s="199" t="s">
        <v>85</v>
      </c>
      <c r="AT125" s="200" t="s">
        <v>76</v>
      </c>
      <c r="AU125" s="200" t="s">
        <v>85</v>
      </c>
      <c r="AY125" s="199" t="s">
        <v>149</v>
      </c>
      <c r="BK125" s="201">
        <f>SUM(BK126:BK231)</f>
        <v>0</v>
      </c>
    </row>
    <row r="126" spans="1:65" s="2" customFormat="1" ht="21.75" customHeight="1">
      <c r="A126" s="34"/>
      <c r="B126" s="35"/>
      <c r="C126" s="204" t="s">
        <v>85</v>
      </c>
      <c r="D126" s="204" t="s">
        <v>151</v>
      </c>
      <c r="E126" s="205" t="s">
        <v>172</v>
      </c>
      <c r="F126" s="206" t="s">
        <v>173</v>
      </c>
      <c r="G126" s="207" t="s">
        <v>174</v>
      </c>
      <c r="H126" s="208">
        <v>256.2</v>
      </c>
      <c r="I126" s="209"/>
      <c r="J126" s="210">
        <f>ROUND(I126*H126,2)</f>
        <v>0</v>
      </c>
      <c r="K126" s="206" t="s">
        <v>155</v>
      </c>
      <c r="L126" s="39"/>
      <c r="M126" s="211" t="s">
        <v>1</v>
      </c>
      <c r="N126" s="212" t="s">
        <v>42</v>
      </c>
      <c r="O126" s="71"/>
      <c r="P126" s="213">
        <f>O126*H126</f>
        <v>0</v>
      </c>
      <c r="Q126" s="213">
        <v>0</v>
      </c>
      <c r="R126" s="213">
        <f>Q126*H126</f>
        <v>0</v>
      </c>
      <c r="S126" s="213">
        <v>0</v>
      </c>
      <c r="T126" s="214">
        <f>S126*H126</f>
        <v>0</v>
      </c>
      <c r="U126" s="34"/>
      <c r="V126" s="34"/>
      <c r="W126" s="34"/>
      <c r="X126" s="34"/>
      <c r="Y126" s="34"/>
      <c r="Z126" s="34"/>
      <c r="AA126" s="34"/>
      <c r="AB126" s="34"/>
      <c r="AC126" s="34"/>
      <c r="AD126" s="34"/>
      <c r="AE126" s="34"/>
      <c r="AR126" s="215" t="s">
        <v>156</v>
      </c>
      <c r="AT126" s="215" t="s">
        <v>151</v>
      </c>
      <c r="AU126" s="215" t="s">
        <v>87</v>
      </c>
      <c r="AY126" s="17" t="s">
        <v>149</v>
      </c>
      <c r="BE126" s="216">
        <f>IF(N126="základní",J126,0)</f>
        <v>0</v>
      </c>
      <c r="BF126" s="216">
        <f>IF(N126="snížená",J126,0)</f>
        <v>0</v>
      </c>
      <c r="BG126" s="216">
        <f>IF(N126="zákl. přenesená",J126,0)</f>
        <v>0</v>
      </c>
      <c r="BH126" s="216">
        <f>IF(N126="sníž. přenesená",J126,0)</f>
        <v>0</v>
      </c>
      <c r="BI126" s="216">
        <f>IF(N126="nulová",J126,0)</f>
        <v>0</v>
      </c>
      <c r="BJ126" s="17" t="s">
        <v>85</v>
      </c>
      <c r="BK126" s="216">
        <f>ROUND(I126*H126,2)</f>
        <v>0</v>
      </c>
      <c r="BL126" s="17" t="s">
        <v>156</v>
      </c>
      <c r="BM126" s="215" t="s">
        <v>868</v>
      </c>
    </row>
    <row r="127" spans="1:65" s="2" customFormat="1" ht="39">
      <c r="A127" s="34"/>
      <c r="B127" s="35"/>
      <c r="C127" s="36"/>
      <c r="D127" s="217" t="s">
        <v>158</v>
      </c>
      <c r="E127" s="36"/>
      <c r="F127" s="218" t="s">
        <v>176</v>
      </c>
      <c r="G127" s="36"/>
      <c r="H127" s="36"/>
      <c r="I127" s="116"/>
      <c r="J127" s="36"/>
      <c r="K127" s="36"/>
      <c r="L127" s="39"/>
      <c r="M127" s="219"/>
      <c r="N127" s="220"/>
      <c r="O127" s="71"/>
      <c r="P127" s="71"/>
      <c r="Q127" s="71"/>
      <c r="R127" s="71"/>
      <c r="S127" s="71"/>
      <c r="T127" s="72"/>
      <c r="U127" s="34"/>
      <c r="V127" s="34"/>
      <c r="W127" s="34"/>
      <c r="X127" s="34"/>
      <c r="Y127" s="34"/>
      <c r="Z127" s="34"/>
      <c r="AA127" s="34"/>
      <c r="AB127" s="34"/>
      <c r="AC127" s="34"/>
      <c r="AD127" s="34"/>
      <c r="AE127" s="34"/>
      <c r="AT127" s="17" t="s">
        <v>158</v>
      </c>
      <c r="AU127" s="17" t="s">
        <v>87</v>
      </c>
    </row>
    <row r="128" spans="1:65" s="13" customFormat="1">
      <c r="B128" s="221"/>
      <c r="C128" s="222"/>
      <c r="D128" s="217" t="s">
        <v>159</v>
      </c>
      <c r="E128" s="223" t="s">
        <v>1</v>
      </c>
      <c r="F128" s="224" t="s">
        <v>869</v>
      </c>
      <c r="G128" s="222"/>
      <c r="H128" s="223" t="s">
        <v>1</v>
      </c>
      <c r="I128" s="225"/>
      <c r="J128" s="222"/>
      <c r="K128" s="222"/>
      <c r="L128" s="226"/>
      <c r="M128" s="227"/>
      <c r="N128" s="228"/>
      <c r="O128" s="228"/>
      <c r="P128" s="228"/>
      <c r="Q128" s="228"/>
      <c r="R128" s="228"/>
      <c r="S128" s="228"/>
      <c r="T128" s="229"/>
      <c r="AT128" s="230" t="s">
        <v>159</v>
      </c>
      <c r="AU128" s="230" t="s">
        <v>87</v>
      </c>
      <c r="AV128" s="13" t="s">
        <v>85</v>
      </c>
      <c r="AW128" s="13" t="s">
        <v>33</v>
      </c>
      <c r="AX128" s="13" t="s">
        <v>77</v>
      </c>
      <c r="AY128" s="230" t="s">
        <v>149</v>
      </c>
    </row>
    <row r="129" spans="1:65" s="14" customFormat="1">
      <c r="B129" s="231"/>
      <c r="C129" s="232"/>
      <c r="D129" s="217" t="s">
        <v>159</v>
      </c>
      <c r="E129" s="233" t="s">
        <v>117</v>
      </c>
      <c r="F129" s="234" t="s">
        <v>870</v>
      </c>
      <c r="G129" s="232"/>
      <c r="H129" s="235">
        <v>256.2</v>
      </c>
      <c r="I129" s="236"/>
      <c r="J129" s="232"/>
      <c r="K129" s="232"/>
      <c r="L129" s="237"/>
      <c r="M129" s="238"/>
      <c r="N129" s="239"/>
      <c r="O129" s="239"/>
      <c r="P129" s="239"/>
      <c r="Q129" s="239"/>
      <c r="R129" s="239"/>
      <c r="S129" s="239"/>
      <c r="T129" s="240"/>
      <c r="AT129" s="241" t="s">
        <v>159</v>
      </c>
      <c r="AU129" s="241" t="s">
        <v>87</v>
      </c>
      <c r="AV129" s="14" t="s">
        <v>87</v>
      </c>
      <c r="AW129" s="14" t="s">
        <v>33</v>
      </c>
      <c r="AX129" s="14" t="s">
        <v>85</v>
      </c>
      <c r="AY129" s="241" t="s">
        <v>149</v>
      </c>
    </row>
    <row r="130" spans="1:65" s="2" customFormat="1" ht="21.75" customHeight="1">
      <c r="A130" s="34"/>
      <c r="B130" s="35"/>
      <c r="C130" s="204" t="s">
        <v>87</v>
      </c>
      <c r="D130" s="204" t="s">
        <v>151</v>
      </c>
      <c r="E130" s="205" t="s">
        <v>177</v>
      </c>
      <c r="F130" s="206" t="s">
        <v>178</v>
      </c>
      <c r="G130" s="207" t="s">
        <v>174</v>
      </c>
      <c r="H130" s="208">
        <v>256.2</v>
      </c>
      <c r="I130" s="209"/>
      <c r="J130" s="210">
        <f>ROUND(I130*H130,2)</f>
        <v>0</v>
      </c>
      <c r="K130" s="206" t="s">
        <v>155</v>
      </c>
      <c r="L130" s="39"/>
      <c r="M130" s="211" t="s">
        <v>1</v>
      </c>
      <c r="N130" s="212" t="s">
        <v>42</v>
      </c>
      <c r="O130" s="71"/>
      <c r="P130" s="213">
        <f>O130*H130</f>
        <v>0</v>
      </c>
      <c r="Q130" s="213">
        <v>0</v>
      </c>
      <c r="R130" s="213">
        <f>Q130*H130</f>
        <v>0</v>
      </c>
      <c r="S130" s="213">
        <v>0</v>
      </c>
      <c r="T130" s="214">
        <f>S130*H130</f>
        <v>0</v>
      </c>
      <c r="U130" s="34"/>
      <c r="V130" s="34"/>
      <c r="W130" s="34"/>
      <c r="X130" s="34"/>
      <c r="Y130" s="34"/>
      <c r="Z130" s="34"/>
      <c r="AA130" s="34"/>
      <c r="AB130" s="34"/>
      <c r="AC130" s="34"/>
      <c r="AD130" s="34"/>
      <c r="AE130" s="34"/>
      <c r="AR130" s="215" t="s">
        <v>156</v>
      </c>
      <c r="AT130" s="215" t="s">
        <v>151</v>
      </c>
      <c r="AU130" s="215" t="s">
        <v>87</v>
      </c>
      <c r="AY130" s="17" t="s">
        <v>149</v>
      </c>
      <c r="BE130" s="216">
        <f>IF(N130="základní",J130,0)</f>
        <v>0</v>
      </c>
      <c r="BF130" s="216">
        <f>IF(N130="snížená",J130,0)</f>
        <v>0</v>
      </c>
      <c r="BG130" s="216">
        <f>IF(N130="zákl. přenesená",J130,0)</f>
        <v>0</v>
      </c>
      <c r="BH130" s="216">
        <f>IF(N130="sníž. přenesená",J130,0)</f>
        <v>0</v>
      </c>
      <c r="BI130" s="216">
        <f>IF(N130="nulová",J130,0)</f>
        <v>0</v>
      </c>
      <c r="BJ130" s="17" t="s">
        <v>85</v>
      </c>
      <c r="BK130" s="216">
        <f>ROUND(I130*H130,2)</f>
        <v>0</v>
      </c>
      <c r="BL130" s="17" t="s">
        <v>156</v>
      </c>
      <c r="BM130" s="215" t="s">
        <v>871</v>
      </c>
    </row>
    <row r="131" spans="1:65" s="2" customFormat="1" ht="48.75">
      <c r="A131" s="34"/>
      <c r="B131" s="35"/>
      <c r="C131" s="36"/>
      <c r="D131" s="217" t="s">
        <v>158</v>
      </c>
      <c r="E131" s="36"/>
      <c r="F131" s="218" t="s">
        <v>180</v>
      </c>
      <c r="G131" s="36"/>
      <c r="H131" s="36"/>
      <c r="I131" s="116"/>
      <c r="J131" s="36"/>
      <c r="K131" s="36"/>
      <c r="L131" s="39"/>
      <c r="M131" s="219"/>
      <c r="N131" s="220"/>
      <c r="O131" s="71"/>
      <c r="P131" s="71"/>
      <c r="Q131" s="71"/>
      <c r="R131" s="71"/>
      <c r="S131" s="71"/>
      <c r="T131" s="72"/>
      <c r="U131" s="34"/>
      <c r="V131" s="34"/>
      <c r="W131" s="34"/>
      <c r="X131" s="34"/>
      <c r="Y131" s="34"/>
      <c r="Z131" s="34"/>
      <c r="AA131" s="34"/>
      <c r="AB131" s="34"/>
      <c r="AC131" s="34"/>
      <c r="AD131" s="34"/>
      <c r="AE131" s="34"/>
      <c r="AT131" s="17" t="s">
        <v>158</v>
      </c>
      <c r="AU131" s="17" t="s">
        <v>87</v>
      </c>
    </row>
    <row r="132" spans="1:65" s="14" customFormat="1">
      <c r="B132" s="231"/>
      <c r="C132" s="232"/>
      <c r="D132" s="217" t="s">
        <v>159</v>
      </c>
      <c r="E132" s="233" t="s">
        <v>1</v>
      </c>
      <c r="F132" s="234" t="s">
        <v>117</v>
      </c>
      <c r="G132" s="232"/>
      <c r="H132" s="235">
        <v>256.2</v>
      </c>
      <c r="I132" s="236"/>
      <c r="J132" s="232"/>
      <c r="K132" s="232"/>
      <c r="L132" s="237"/>
      <c r="M132" s="238"/>
      <c r="N132" s="239"/>
      <c r="O132" s="239"/>
      <c r="P132" s="239"/>
      <c r="Q132" s="239"/>
      <c r="R132" s="239"/>
      <c r="S132" s="239"/>
      <c r="T132" s="240"/>
      <c r="AT132" s="241" t="s">
        <v>159</v>
      </c>
      <c r="AU132" s="241" t="s">
        <v>87</v>
      </c>
      <c r="AV132" s="14" t="s">
        <v>87</v>
      </c>
      <c r="AW132" s="14" t="s">
        <v>33</v>
      </c>
      <c r="AX132" s="14" t="s">
        <v>85</v>
      </c>
      <c r="AY132" s="241" t="s">
        <v>149</v>
      </c>
    </row>
    <row r="133" spans="1:65" s="2" customFormat="1" ht="21.75" customHeight="1">
      <c r="A133" s="34"/>
      <c r="B133" s="35"/>
      <c r="C133" s="204" t="s">
        <v>166</v>
      </c>
      <c r="D133" s="204" t="s">
        <v>151</v>
      </c>
      <c r="E133" s="205" t="s">
        <v>182</v>
      </c>
      <c r="F133" s="206" t="s">
        <v>183</v>
      </c>
      <c r="G133" s="207" t="s">
        <v>184</v>
      </c>
      <c r="H133" s="208">
        <v>12.81</v>
      </c>
      <c r="I133" s="209"/>
      <c r="J133" s="210">
        <f>ROUND(I133*H133,2)</f>
        <v>0</v>
      </c>
      <c r="K133" s="206" t="s">
        <v>155</v>
      </c>
      <c r="L133" s="39"/>
      <c r="M133" s="211" t="s">
        <v>1</v>
      </c>
      <c r="N133" s="212" t="s">
        <v>42</v>
      </c>
      <c r="O133" s="71"/>
      <c r="P133" s="213">
        <f>O133*H133</f>
        <v>0</v>
      </c>
      <c r="Q133" s="213">
        <v>0</v>
      </c>
      <c r="R133" s="213">
        <f>Q133*H133</f>
        <v>0</v>
      </c>
      <c r="S133" s="213">
        <v>0</v>
      </c>
      <c r="T133" s="214">
        <f>S133*H133</f>
        <v>0</v>
      </c>
      <c r="U133" s="34"/>
      <c r="V133" s="34"/>
      <c r="W133" s="34"/>
      <c r="X133" s="34"/>
      <c r="Y133" s="34"/>
      <c r="Z133" s="34"/>
      <c r="AA133" s="34"/>
      <c r="AB133" s="34"/>
      <c r="AC133" s="34"/>
      <c r="AD133" s="34"/>
      <c r="AE133" s="34"/>
      <c r="AR133" s="215" t="s">
        <v>156</v>
      </c>
      <c r="AT133" s="215" t="s">
        <v>151</v>
      </c>
      <c r="AU133" s="215" t="s">
        <v>87</v>
      </c>
      <c r="AY133" s="17" t="s">
        <v>149</v>
      </c>
      <c r="BE133" s="216">
        <f>IF(N133="základní",J133,0)</f>
        <v>0</v>
      </c>
      <c r="BF133" s="216">
        <f>IF(N133="snížená",J133,0)</f>
        <v>0</v>
      </c>
      <c r="BG133" s="216">
        <f>IF(N133="zákl. přenesená",J133,0)</f>
        <v>0</v>
      </c>
      <c r="BH133" s="216">
        <f>IF(N133="sníž. přenesená",J133,0)</f>
        <v>0</v>
      </c>
      <c r="BI133" s="216">
        <f>IF(N133="nulová",J133,0)</f>
        <v>0</v>
      </c>
      <c r="BJ133" s="17" t="s">
        <v>85</v>
      </c>
      <c r="BK133" s="216">
        <f>ROUND(I133*H133,2)</f>
        <v>0</v>
      </c>
      <c r="BL133" s="17" t="s">
        <v>156</v>
      </c>
      <c r="BM133" s="215" t="s">
        <v>872</v>
      </c>
    </row>
    <row r="134" spans="1:65" s="2" customFormat="1" ht="48.75">
      <c r="A134" s="34"/>
      <c r="B134" s="35"/>
      <c r="C134" s="36"/>
      <c r="D134" s="217" t="s">
        <v>158</v>
      </c>
      <c r="E134" s="36"/>
      <c r="F134" s="218" t="s">
        <v>186</v>
      </c>
      <c r="G134" s="36"/>
      <c r="H134" s="36"/>
      <c r="I134" s="116"/>
      <c r="J134" s="36"/>
      <c r="K134" s="36"/>
      <c r="L134" s="39"/>
      <c r="M134" s="219"/>
      <c r="N134" s="220"/>
      <c r="O134" s="71"/>
      <c r="P134" s="71"/>
      <c r="Q134" s="71"/>
      <c r="R134" s="71"/>
      <c r="S134" s="71"/>
      <c r="T134" s="72"/>
      <c r="U134" s="34"/>
      <c r="V134" s="34"/>
      <c r="W134" s="34"/>
      <c r="X134" s="34"/>
      <c r="Y134" s="34"/>
      <c r="Z134" s="34"/>
      <c r="AA134" s="34"/>
      <c r="AB134" s="34"/>
      <c r="AC134" s="34"/>
      <c r="AD134" s="34"/>
      <c r="AE134" s="34"/>
      <c r="AT134" s="17" t="s">
        <v>158</v>
      </c>
      <c r="AU134" s="17" t="s">
        <v>87</v>
      </c>
    </row>
    <row r="135" spans="1:65" s="14" customFormat="1">
      <c r="B135" s="231"/>
      <c r="C135" s="232"/>
      <c r="D135" s="217" t="s">
        <v>159</v>
      </c>
      <c r="E135" s="233" t="s">
        <v>1</v>
      </c>
      <c r="F135" s="234" t="s">
        <v>187</v>
      </c>
      <c r="G135" s="232"/>
      <c r="H135" s="235">
        <v>12.81</v>
      </c>
      <c r="I135" s="236"/>
      <c r="J135" s="232"/>
      <c r="K135" s="232"/>
      <c r="L135" s="237"/>
      <c r="M135" s="238"/>
      <c r="N135" s="239"/>
      <c r="O135" s="239"/>
      <c r="P135" s="239"/>
      <c r="Q135" s="239"/>
      <c r="R135" s="239"/>
      <c r="S135" s="239"/>
      <c r="T135" s="240"/>
      <c r="AT135" s="241" t="s">
        <v>159</v>
      </c>
      <c r="AU135" s="241" t="s">
        <v>87</v>
      </c>
      <c r="AV135" s="14" t="s">
        <v>87</v>
      </c>
      <c r="AW135" s="14" t="s">
        <v>33</v>
      </c>
      <c r="AX135" s="14" t="s">
        <v>85</v>
      </c>
      <c r="AY135" s="241" t="s">
        <v>149</v>
      </c>
    </row>
    <row r="136" spans="1:65" s="2" customFormat="1" ht="21.75" customHeight="1">
      <c r="A136" s="34"/>
      <c r="B136" s="35"/>
      <c r="C136" s="204" t="s">
        <v>156</v>
      </c>
      <c r="D136" s="204" t="s">
        <v>151</v>
      </c>
      <c r="E136" s="205" t="s">
        <v>216</v>
      </c>
      <c r="F136" s="206" t="s">
        <v>217</v>
      </c>
      <c r="G136" s="207" t="s">
        <v>184</v>
      </c>
      <c r="H136" s="208">
        <v>30</v>
      </c>
      <c r="I136" s="209"/>
      <c r="J136" s="210">
        <f>ROUND(I136*H136,2)</f>
        <v>0</v>
      </c>
      <c r="K136" s="206" t="s">
        <v>155</v>
      </c>
      <c r="L136" s="39"/>
      <c r="M136" s="211" t="s">
        <v>1</v>
      </c>
      <c r="N136" s="212" t="s">
        <v>42</v>
      </c>
      <c r="O136" s="71"/>
      <c r="P136" s="213">
        <f>O136*H136</f>
        <v>0</v>
      </c>
      <c r="Q136" s="213">
        <v>0</v>
      </c>
      <c r="R136" s="213">
        <f>Q136*H136</f>
        <v>0</v>
      </c>
      <c r="S136" s="213">
        <v>0</v>
      </c>
      <c r="T136" s="214">
        <f>S136*H136</f>
        <v>0</v>
      </c>
      <c r="U136" s="34"/>
      <c r="V136" s="34"/>
      <c r="W136" s="34"/>
      <c r="X136" s="34"/>
      <c r="Y136" s="34"/>
      <c r="Z136" s="34"/>
      <c r="AA136" s="34"/>
      <c r="AB136" s="34"/>
      <c r="AC136" s="34"/>
      <c r="AD136" s="34"/>
      <c r="AE136" s="34"/>
      <c r="AR136" s="215" t="s">
        <v>156</v>
      </c>
      <c r="AT136" s="215" t="s">
        <v>151</v>
      </c>
      <c r="AU136" s="215" t="s">
        <v>87</v>
      </c>
      <c r="AY136" s="17" t="s">
        <v>149</v>
      </c>
      <c r="BE136" s="216">
        <f>IF(N136="základní",J136,0)</f>
        <v>0</v>
      </c>
      <c r="BF136" s="216">
        <f>IF(N136="snížená",J136,0)</f>
        <v>0</v>
      </c>
      <c r="BG136" s="216">
        <f>IF(N136="zákl. přenesená",J136,0)</f>
        <v>0</v>
      </c>
      <c r="BH136" s="216">
        <f>IF(N136="sníž. přenesená",J136,0)</f>
        <v>0</v>
      </c>
      <c r="BI136" s="216">
        <f>IF(N136="nulová",J136,0)</f>
        <v>0</v>
      </c>
      <c r="BJ136" s="17" t="s">
        <v>85</v>
      </c>
      <c r="BK136" s="216">
        <f>ROUND(I136*H136,2)</f>
        <v>0</v>
      </c>
      <c r="BL136" s="17" t="s">
        <v>156</v>
      </c>
      <c r="BM136" s="215" t="s">
        <v>873</v>
      </c>
    </row>
    <row r="137" spans="1:65" s="2" customFormat="1" ht="48.75">
      <c r="A137" s="34"/>
      <c r="B137" s="35"/>
      <c r="C137" s="36"/>
      <c r="D137" s="217" t="s">
        <v>158</v>
      </c>
      <c r="E137" s="36"/>
      <c r="F137" s="218" t="s">
        <v>219</v>
      </c>
      <c r="G137" s="36"/>
      <c r="H137" s="36"/>
      <c r="I137" s="116"/>
      <c r="J137" s="36"/>
      <c r="K137" s="36"/>
      <c r="L137" s="39"/>
      <c r="M137" s="219"/>
      <c r="N137" s="220"/>
      <c r="O137" s="71"/>
      <c r="P137" s="71"/>
      <c r="Q137" s="71"/>
      <c r="R137" s="71"/>
      <c r="S137" s="71"/>
      <c r="T137" s="72"/>
      <c r="U137" s="34"/>
      <c r="V137" s="34"/>
      <c r="W137" s="34"/>
      <c r="X137" s="34"/>
      <c r="Y137" s="34"/>
      <c r="Z137" s="34"/>
      <c r="AA137" s="34"/>
      <c r="AB137" s="34"/>
      <c r="AC137" s="34"/>
      <c r="AD137" s="34"/>
      <c r="AE137" s="34"/>
      <c r="AT137" s="17" t="s">
        <v>158</v>
      </c>
      <c r="AU137" s="17" t="s">
        <v>87</v>
      </c>
    </row>
    <row r="138" spans="1:65" s="13" customFormat="1">
      <c r="B138" s="221"/>
      <c r="C138" s="222"/>
      <c r="D138" s="217" t="s">
        <v>159</v>
      </c>
      <c r="E138" s="223" t="s">
        <v>1</v>
      </c>
      <c r="F138" s="224" t="s">
        <v>869</v>
      </c>
      <c r="G138" s="222"/>
      <c r="H138" s="223" t="s">
        <v>1</v>
      </c>
      <c r="I138" s="225"/>
      <c r="J138" s="222"/>
      <c r="K138" s="222"/>
      <c r="L138" s="226"/>
      <c r="M138" s="227"/>
      <c r="N138" s="228"/>
      <c r="O138" s="228"/>
      <c r="P138" s="228"/>
      <c r="Q138" s="228"/>
      <c r="R138" s="228"/>
      <c r="S138" s="228"/>
      <c r="T138" s="229"/>
      <c r="AT138" s="230" t="s">
        <v>159</v>
      </c>
      <c r="AU138" s="230" t="s">
        <v>87</v>
      </c>
      <c r="AV138" s="13" t="s">
        <v>85</v>
      </c>
      <c r="AW138" s="13" t="s">
        <v>33</v>
      </c>
      <c r="AX138" s="13" t="s">
        <v>77</v>
      </c>
      <c r="AY138" s="230" t="s">
        <v>149</v>
      </c>
    </row>
    <row r="139" spans="1:65" s="14" customFormat="1">
      <c r="B139" s="231"/>
      <c r="C139" s="232"/>
      <c r="D139" s="217" t="s">
        <v>159</v>
      </c>
      <c r="E139" s="233" t="s">
        <v>1</v>
      </c>
      <c r="F139" s="234" t="s">
        <v>98</v>
      </c>
      <c r="G139" s="232"/>
      <c r="H139" s="235">
        <v>30</v>
      </c>
      <c r="I139" s="236"/>
      <c r="J139" s="232"/>
      <c r="K139" s="232"/>
      <c r="L139" s="237"/>
      <c r="M139" s="238"/>
      <c r="N139" s="239"/>
      <c r="O139" s="239"/>
      <c r="P139" s="239"/>
      <c r="Q139" s="239"/>
      <c r="R139" s="239"/>
      <c r="S139" s="239"/>
      <c r="T139" s="240"/>
      <c r="AT139" s="241" t="s">
        <v>159</v>
      </c>
      <c r="AU139" s="241" t="s">
        <v>87</v>
      </c>
      <c r="AV139" s="14" t="s">
        <v>87</v>
      </c>
      <c r="AW139" s="14" t="s">
        <v>33</v>
      </c>
      <c r="AX139" s="14" t="s">
        <v>77</v>
      </c>
      <c r="AY139" s="241" t="s">
        <v>149</v>
      </c>
    </row>
    <row r="140" spans="1:65" s="15" customFormat="1">
      <c r="B140" s="242"/>
      <c r="C140" s="243"/>
      <c r="D140" s="217" t="s">
        <v>159</v>
      </c>
      <c r="E140" s="244" t="s">
        <v>110</v>
      </c>
      <c r="F140" s="245" t="s">
        <v>215</v>
      </c>
      <c r="G140" s="243"/>
      <c r="H140" s="246">
        <v>30</v>
      </c>
      <c r="I140" s="247"/>
      <c r="J140" s="243"/>
      <c r="K140" s="243"/>
      <c r="L140" s="248"/>
      <c r="M140" s="249"/>
      <c r="N140" s="250"/>
      <c r="O140" s="250"/>
      <c r="P140" s="250"/>
      <c r="Q140" s="250"/>
      <c r="R140" s="250"/>
      <c r="S140" s="250"/>
      <c r="T140" s="251"/>
      <c r="AT140" s="252" t="s">
        <v>159</v>
      </c>
      <c r="AU140" s="252" t="s">
        <v>87</v>
      </c>
      <c r="AV140" s="15" t="s">
        <v>156</v>
      </c>
      <c r="AW140" s="15" t="s">
        <v>33</v>
      </c>
      <c r="AX140" s="15" t="s">
        <v>85</v>
      </c>
      <c r="AY140" s="252" t="s">
        <v>149</v>
      </c>
    </row>
    <row r="141" spans="1:65" s="2" customFormat="1" ht="21.75" customHeight="1">
      <c r="A141" s="34"/>
      <c r="B141" s="35"/>
      <c r="C141" s="204" t="s">
        <v>161</v>
      </c>
      <c r="D141" s="204" t="s">
        <v>151</v>
      </c>
      <c r="E141" s="205" t="s">
        <v>227</v>
      </c>
      <c r="F141" s="206" t="s">
        <v>228</v>
      </c>
      <c r="G141" s="207" t="s">
        <v>184</v>
      </c>
      <c r="H141" s="208">
        <v>7</v>
      </c>
      <c r="I141" s="209"/>
      <c r="J141" s="210">
        <f>ROUND(I141*H141,2)</f>
        <v>0</v>
      </c>
      <c r="K141" s="206" t="s">
        <v>155</v>
      </c>
      <c r="L141" s="39"/>
      <c r="M141" s="211" t="s">
        <v>1</v>
      </c>
      <c r="N141" s="212" t="s">
        <v>42</v>
      </c>
      <c r="O141" s="71"/>
      <c r="P141" s="213">
        <f>O141*H141</f>
        <v>0</v>
      </c>
      <c r="Q141" s="213">
        <v>0</v>
      </c>
      <c r="R141" s="213">
        <f>Q141*H141</f>
        <v>0</v>
      </c>
      <c r="S141" s="213">
        <v>0</v>
      </c>
      <c r="T141" s="214">
        <f>S141*H141</f>
        <v>0</v>
      </c>
      <c r="U141" s="34"/>
      <c r="V141" s="34"/>
      <c r="W141" s="34"/>
      <c r="X141" s="34"/>
      <c r="Y141" s="34"/>
      <c r="Z141" s="34"/>
      <c r="AA141" s="34"/>
      <c r="AB141" s="34"/>
      <c r="AC141" s="34"/>
      <c r="AD141" s="34"/>
      <c r="AE141" s="34"/>
      <c r="AR141" s="215" t="s">
        <v>156</v>
      </c>
      <c r="AT141" s="215" t="s">
        <v>151</v>
      </c>
      <c r="AU141" s="215" t="s">
        <v>87</v>
      </c>
      <c r="AY141" s="17" t="s">
        <v>149</v>
      </c>
      <c r="BE141" s="216">
        <f>IF(N141="základní",J141,0)</f>
        <v>0</v>
      </c>
      <c r="BF141" s="216">
        <f>IF(N141="snížená",J141,0)</f>
        <v>0</v>
      </c>
      <c r="BG141" s="216">
        <f>IF(N141="zákl. přenesená",J141,0)</f>
        <v>0</v>
      </c>
      <c r="BH141" s="216">
        <f>IF(N141="sníž. přenesená",J141,0)</f>
        <v>0</v>
      </c>
      <c r="BI141" s="216">
        <f>IF(N141="nulová",J141,0)</f>
        <v>0</v>
      </c>
      <c r="BJ141" s="17" t="s">
        <v>85</v>
      </c>
      <c r="BK141" s="216">
        <f>ROUND(I141*H141,2)</f>
        <v>0</v>
      </c>
      <c r="BL141" s="17" t="s">
        <v>156</v>
      </c>
      <c r="BM141" s="215" t="s">
        <v>874</v>
      </c>
    </row>
    <row r="142" spans="1:65" s="2" customFormat="1" ht="48.75">
      <c r="A142" s="34"/>
      <c r="B142" s="35"/>
      <c r="C142" s="36"/>
      <c r="D142" s="217" t="s">
        <v>158</v>
      </c>
      <c r="E142" s="36"/>
      <c r="F142" s="218" t="s">
        <v>230</v>
      </c>
      <c r="G142" s="36"/>
      <c r="H142" s="36"/>
      <c r="I142" s="116"/>
      <c r="J142" s="36"/>
      <c r="K142" s="36"/>
      <c r="L142" s="39"/>
      <c r="M142" s="219"/>
      <c r="N142" s="220"/>
      <c r="O142" s="71"/>
      <c r="P142" s="71"/>
      <c r="Q142" s="71"/>
      <c r="R142" s="71"/>
      <c r="S142" s="71"/>
      <c r="T142" s="72"/>
      <c r="U142" s="34"/>
      <c r="V142" s="34"/>
      <c r="W142" s="34"/>
      <c r="X142" s="34"/>
      <c r="Y142" s="34"/>
      <c r="Z142" s="34"/>
      <c r="AA142" s="34"/>
      <c r="AB142" s="34"/>
      <c r="AC142" s="34"/>
      <c r="AD142" s="34"/>
      <c r="AE142" s="34"/>
      <c r="AT142" s="17" t="s">
        <v>158</v>
      </c>
      <c r="AU142" s="17" t="s">
        <v>87</v>
      </c>
    </row>
    <row r="143" spans="1:65" s="13" customFormat="1">
      <c r="B143" s="221"/>
      <c r="C143" s="222"/>
      <c r="D143" s="217" t="s">
        <v>159</v>
      </c>
      <c r="E143" s="223" t="s">
        <v>1</v>
      </c>
      <c r="F143" s="224" t="s">
        <v>875</v>
      </c>
      <c r="G143" s="222"/>
      <c r="H143" s="223" t="s">
        <v>1</v>
      </c>
      <c r="I143" s="225"/>
      <c r="J143" s="222"/>
      <c r="K143" s="222"/>
      <c r="L143" s="226"/>
      <c r="M143" s="227"/>
      <c r="N143" s="228"/>
      <c r="O143" s="228"/>
      <c r="P143" s="228"/>
      <c r="Q143" s="228"/>
      <c r="R143" s="228"/>
      <c r="S143" s="228"/>
      <c r="T143" s="229"/>
      <c r="AT143" s="230" t="s">
        <v>159</v>
      </c>
      <c r="AU143" s="230" t="s">
        <v>87</v>
      </c>
      <c r="AV143" s="13" t="s">
        <v>85</v>
      </c>
      <c r="AW143" s="13" t="s">
        <v>33</v>
      </c>
      <c r="AX143" s="13" t="s">
        <v>77</v>
      </c>
      <c r="AY143" s="230" t="s">
        <v>149</v>
      </c>
    </row>
    <row r="144" spans="1:65" s="14" customFormat="1">
      <c r="B144" s="231"/>
      <c r="C144" s="232"/>
      <c r="D144" s="217" t="s">
        <v>159</v>
      </c>
      <c r="E144" s="233" t="s">
        <v>1</v>
      </c>
      <c r="F144" s="234" t="s">
        <v>156</v>
      </c>
      <c r="G144" s="232"/>
      <c r="H144" s="235">
        <v>4</v>
      </c>
      <c r="I144" s="236"/>
      <c r="J144" s="232"/>
      <c r="K144" s="232"/>
      <c r="L144" s="237"/>
      <c r="M144" s="238"/>
      <c r="N144" s="239"/>
      <c r="O144" s="239"/>
      <c r="P144" s="239"/>
      <c r="Q144" s="239"/>
      <c r="R144" s="239"/>
      <c r="S144" s="239"/>
      <c r="T144" s="240"/>
      <c r="AT144" s="241" t="s">
        <v>159</v>
      </c>
      <c r="AU144" s="241" t="s">
        <v>87</v>
      </c>
      <c r="AV144" s="14" t="s">
        <v>87</v>
      </c>
      <c r="AW144" s="14" t="s">
        <v>33</v>
      </c>
      <c r="AX144" s="14" t="s">
        <v>77</v>
      </c>
      <c r="AY144" s="241" t="s">
        <v>149</v>
      </c>
    </row>
    <row r="145" spans="1:65" s="13" customFormat="1">
      <c r="B145" s="221"/>
      <c r="C145" s="222"/>
      <c r="D145" s="217" t="s">
        <v>159</v>
      </c>
      <c r="E145" s="223" t="s">
        <v>1</v>
      </c>
      <c r="F145" s="224" t="s">
        <v>876</v>
      </c>
      <c r="G145" s="222"/>
      <c r="H145" s="223" t="s">
        <v>1</v>
      </c>
      <c r="I145" s="225"/>
      <c r="J145" s="222"/>
      <c r="K145" s="222"/>
      <c r="L145" s="226"/>
      <c r="M145" s="227"/>
      <c r="N145" s="228"/>
      <c r="O145" s="228"/>
      <c r="P145" s="228"/>
      <c r="Q145" s="228"/>
      <c r="R145" s="228"/>
      <c r="S145" s="228"/>
      <c r="T145" s="229"/>
      <c r="AT145" s="230" t="s">
        <v>159</v>
      </c>
      <c r="AU145" s="230" t="s">
        <v>87</v>
      </c>
      <c r="AV145" s="13" t="s">
        <v>85</v>
      </c>
      <c r="AW145" s="13" t="s">
        <v>33</v>
      </c>
      <c r="AX145" s="13" t="s">
        <v>77</v>
      </c>
      <c r="AY145" s="230" t="s">
        <v>149</v>
      </c>
    </row>
    <row r="146" spans="1:65" s="14" customFormat="1">
      <c r="B146" s="231"/>
      <c r="C146" s="232"/>
      <c r="D146" s="217" t="s">
        <v>159</v>
      </c>
      <c r="E146" s="233" t="s">
        <v>1</v>
      </c>
      <c r="F146" s="234" t="s">
        <v>166</v>
      </c>
      <c r="G146" s="232"/>
      <c r="H146" s="235">
        <v>3</v>
      </c>
      <c r="I146" s="236"/>
      <c r="J146" s="232"/>
      <c r="K146" s="232"/>
      <c r="L146" s="237"/>
      <c r="M146" s="238"/>
      <c r="N146" s="239"/>
      <c r="O146" s="239"/>
      <c r="P146" s="239"/>
      <c r="Q146" s="239"/>
      <c r="R146" s="239"/>
      <c r="S146" s="239"/>
      <c r="T146" s="240"/>
      <c r="AT146" s="241" t="s">
        <v>159</v>
      </c>
      <c r="AU146" s="241" t="s">
        <v>87</v>
      </c>
      <c r="AV146" s="14" t="s">
        <v>87</v>
      </c>
      <c r="AW146" s="14" t="s">
        <v>33</v>
      </c>
      <c r="AX146" s="14" t="s">
        <v>77</v>
      </c>
      <c r="AY146" s="241" t="s">
        <v>149</v>
      </c>
    </row>
    <row r="147" spans="1:65" s="15" customFormat="1">
      <c r="B147" s="242"/>
      <c r="C147" s="243"/>
      <c r="D147" s="217" t="s">
        <v>159</v>
      </c>
      <c r="E147" s="244" t="s">
        <v>107</v>
      </c>
      <c r="F147" s="245" t="s">
        <v>215</v>
      </c>
      <c r="G147" s="243"/>
      <c r="H147" s="246">
        <v>7</v>
      </c>
      <c r="I147" s="247"/>
      <c r="J147" s="243"/>
      <c r="K147" s="243"/>
      <c r="L147" s="248"/>
      <c r="M147" s="249"/>
      <c r="N147" s="250"/>
      <c r="O147" s="250"/>
      <c r="P147" s="250"/>
      <c r="Q147" s="250"/>
      <c r="R147" s="250"/>
      <c r="S147" s="250"/>
      <c r="T147" s="251"/>
      <c r="AT147" s="252" t="s">
        <v>159</v>
      </c>
      <c r="AU147" s="252" t="s">
        <v>87</v>
      </c>
      <c r="AV147" s="15" t="s">
        <v>156</v>
      </c>
      <c r="AW147" s="15" t="s">
        <v>33</v>
      </c>
      <c r="AX147" s="15" t="s">
        <v>85</v>
      </c>
      <c r="AY147" s="252" t="s">
        <v>149</v>
      </c>
    </row>
    <row r="148" spans="1:65" s="2" customFormat="1" ht="21.75" customHeight="1">
      <c r="A148" s="34"/>
      <c r="B148" s="35"/>
      <c r="C148" s="204" t="s">
        <v>181</v>
      </c>
      <c r="D148" s="204" t="s">
        <v>151</v>
      </c>
      <c r="E148" s="205" t="s">
        <v>246</v>
      </c>
      <c r="F148" s="206" t="s">
        <v>247</v>
      </c>
      <c r="G148" s="207" t="s">
        <v>154</v>
      </c>
      <c r="H148" s="208">
        <v>99.7</v>
      </c>
      <c r="I148" s="209"/>
      <c r="J148" s="210">
        <f>ROUND(I148*H148,2)</f>
        <v>0</v>
      </c>
      <c r="K148" s="206" t="s">
        <v>155</v>
      </c>
      <c r="L148" s="39"/>
      <c r="M148" s="211" t="s">
        <v>1</v>
      </c>
      <c r="N148" s="212" t="s">
        <v>42</v>
      </c>
      <c r="O148" s="71"/>
      <c r="P148" s="213">
        <f>O148*H148</f>
        <v>0</v>
      </c>
      <c r="Q148" s="213">
        <v>0</v>
      </c>
      <c r="R148" s="213">
        <f>Q148*H148</f>
        <v>0</v>
      </c>
      <c r="S148" s="213">
        <v>0</v>
      </c>
      <c r="T148" s="214">
        <f>S148*H148</f>
        <v>0</v>
      </c>
      <c r="U148" s="34"/>
      <c r="V148" s="34"/>
      <c r="W148" s="34"/>
      <c r="X148" s="34"/>
      <c r="Y148" s="34"/>
      <c r="Z148" s="34"/>
      <c r="AA148" s="34"/>
      <c r="AB148" s="34"/>
      <c r="AC148" s="34"/>
      <c r="AD148" s="34"/>
      <c r="AE148" s="34"/>
      <c r="AR148" s="215" t="s">
        <v>156</v>
      </c>
      <c r="AT148" s="215" t="s">
        <v>151</v>
      </c>
      <c r="AU148" s="215" t="s">
        <v>87</v>
      </c>
      <c r="AY148" s="17" t="s">
        <v>149</v>
      </c>
      <c r="BE148" s="216">
        <f>IF(N148="základní",J148,0)</f>
        <v>0</v>
      </c>
      <c r="BF148" s="216">
        <f>IF(N148="snížená",J148,0)</f>
        <v>0</v>
      </c>
      <c r="BG148" s="216">
        <f>IF(N148="zákl. přenesená",J148,0)</f>
        <v>0</v>
      </c>
      <c r="BH148" s="216">
        <f>IF(N148="sníž. přenesená",J148,0)</f>
        <v>0</v>
      </c>
      <c r="BI148" s="216">
        <f>IF(N148="nulová",J148,0)</f>
        <v>0</v>
      </c>
      <c r="BJ148" s="17" t="s">
        <v>85</v>
      </c>
      <c r="BK148" s="216">
        <f>ROUND(I148*H148,2)</f>
        <v>0</v>
      </c>
      <c r="BL148" s="17" t="s">
        <v>156</v>
      </c>
      <c r="BM148" s="215" t="s">
        <v>877</v>
      </c>
    </row>
    <row r="149" spans="1:65" s="2" customFormat="1" ht="39">
      <c r="A149" s="34"/>
      <c r="B149" s="35"/>
      <c r="C149" s="36"/>
      <c r="D149" s="217" t="s">
        <v>158</v>
      </c>
      <c r="E149" s="36"/>
      <c r="F149" s="218" t="s">
        <v>249</v>
      </c>
      <c r="G149" s="36"/>
      <c r="H149" s="36"/>
      <c r="I149" s="116"/>
      <c r="J149" s="36"/>
      <c r="K149" s="36"/>
      <c r="L149" s="39"/>
      <c r="M149" s="219"/>
      <c r="N149" s="220"/>
      <c r="O149" s="71"/>
      <c r="P149" s="71"/>
      <c r="Q149" s="71"/>
      <c r="R149" s="71"/>
      <c r="S149" s="71"/>
      <c r="T149" s="72"/>
      <c r="U149" s="34"/>
      <c r="V149" s="34"/>
      <c r="W149" s="34"/>
      <c r="X149" s="34"/>
      <c r="Y149" s="34"/>
      <c r="Z149" s="34"/>
      <c r="AA149" s="34"/>
      <c r="AB149" s="34"/>
      <c r="AC149" s="34"/>
      <c r="AD149" s="34"/>
      <c r="AE149" s="34"/>
      <c r="AT149" s="17" t="s">
        <v>158</v>
      </c>
      <c r="AU149" s="17" t="s">
        <v>87</v>
      </c>
    </row>
    <row r="150" spans="1:65" s="2" customFormat="1" ht="19.5">
      <c r="A150" s="34"/>
      <c r="B150" s="35"/>
      <c r="C150" s="36"/>
      <c r="D150" s="217" t="s">
        <v>241</v>
      </c>
      <c r="E150" s="36"/>
      <c r="F150" s="253" t="s">
        <v>250</v>
      </c>
      <c r="G150" s="36"/>
      <c r="H150" s="36"/>
      <c r="I150" s="116"/>
      <c r="J150" s="36"/>
      <c r="K150" s="36"/>
      <c r="L150" s="39"/>
      <c r="M150" s="219"/>
      <c r="N150" s="220"/>
      <c r="O150" s="71"/>
      <c r="P150" s="71"/>
      <c r="Q150" s="71"/>
      <c r="R150" s="71"/>
      <c r="S150" s="71"/>
      <c r="T150" s="72"/>
      <c r="U150" s="34"/>
      <c r="V150" s="34"/>
      <c r="W150" s="34"/>
      <c r="X150" s="34"/>
      <c r="Y150" s="34"/>
      <c r="Z150" s="34"/>
      <c r="AA150" s="34"/>
      <c r="AB150" s="34"/>
      <c r="AC150" s="34"/>
      <c r="AD150" s="34"/>
      <c r="AE150" s="34"/>
      <c r="AT150" s="17" t="s">
        <v>241</v>
      </c>
      <c r="AU150" s="17" t="s">
        <v>87</v>
      </c>
    </row>
    <row r="151" spans="1:65" s="13" customFormat="1">
      <c r="B151" s="221"/>
      <c r="C151" s="222"/>
      <c r="D151" s="217" t="s">
        <v>159</v>
      </c>
      <c r="E151" s="223" t="s">
        <v>1</v>
      </c>
      <c r="F151" s="224" t="s">
        <v>875</v>
      </c>
      <c r="G151" s="222"/>
      <c r="H151" s="223" t="s">
        <v>1</v>
      </c>
      <c r="I151" s="225"/>
      <c r="J151" s="222"/>
      <c r="K151" s="222"/>
      <c r="L151" s="226"/>
      <c r="M151" s="227"/>
      <c r="N151" s="228"/>
      <c r="O151" s="228"/>
      <c r="P151" s="228"/>
      <c r="Q151" s="228"/>
      <c r="R151" s="228"/>
      <c r="S151" s="228"/>
      <c r="T151" s="229"/>
      <c r="AT151" s="230" t="s">
        <v>159</v>
      </c>
      <c r="AU151" s="230" t="s">
        <v>87</v>
      </c>
      <c r="AV151" s="13" t="s">
        <v>85</v>
      </c>
      <c r="AW151" s="13" t="s">
        <v>33</v>
      </c>
      <c r="AX151" s="13" t="s">
        <v>77</v>
      </c>
      <c r="AY151" s="230" t="s">
        <v>149</v>
      </c>
    </row>
    <row r="152" spans="1:65" s="14" customFormat="1">
      <c r="B152" s="231"/>
      <c r="C152" s="232"/>
      <c r="D152" s="217" t="s">
        <v>159</v>
      </c>
      <c r="E152" s="233" t="s">
        <v>1</v>
      </c>
      <c r="F152" s="234" t="s">
        <v>251</v>
      </c>
      <c r="G152" s="232"/>
      <c r="H152" s="235">
        <v>49.85</v>
      </c>
      <c r="I152" s="236"/>
      <c r="J152" s="232"/>
      <c r="K152" s="232"/>
      <c r="L152" s="237"/>
      <c r="M152" s="238"/>
      <c r="N152" s="239"/>
      <c r="O152" s="239"/>
      <c r="P152" s="239"/>
      <c r="Q152" s="239"/>
      <c r="R152" s="239"/>
      <c r="S152" s="239"/>
      <c r="T152" s="240"/>
      <c r="AT152" s="241" t="s">
        <v>159</v>
      </c>
      <c r="AU152" s="241" t="s">
        <v>87</v>
      </c>
      <c r="AV152" s="14" t="s">
        <v>87</v>
      </c>
      <c r="AW152" s="14" t="s">
        <v>33</v>
      </c>
      <c r="AX152" s="14" t="s">
        <v>77</v>
      </c>
      <c r="AY152" s="241" t="s">
        <v>149</v>
      </c>
    </row>
    <row r="153" spans="1:65" s="13" customFormat="1">
      <c r="B153" s="221"/>
      <c r="C153" s="222"/>
      <c r="D153" s="217" t="s">
        <v>159</v>
      </c>
      <c r="E153" s="223" t="s">
        <v>1</v>
      </c>
      <c r="F153" s="224" t="s">
        <v>876</v>
      </c>
      <c r="G153" s="222"/>
      <c r="H153" s="223" t="s">
        <v>1</v>
      </c>
      <c r="I153" s="225"/>
      <c r="J153" s="222"/>
      <c r="K153" s="222"/>
      <c r="L153" s="226"/>
      <c r="M153" s="227"/>
      <c r="N153" s="228"/>
      <c r="O153" s="228"/>
      <c r="P153" s="228"/>
      <c r="Q153" s="228"/>
      <c r="R153" s="228"/>
      <c r="S153" s="228"/>
      <c r="T153" s="229"/>
      <c r="AT153" s="230" t="s">
        <v>159</v>
      </c>
      <c r="AU153" s="230" t="s">
        <v>87</v>
      </c>
      <c r="AV153" s="13" t="s">
        <v>85</v>
      </c>
      <c r="AW153" s="13" t="s">
        <v>33</v>
      </c>
      <c r="AX153" s="13" t="s">
        <v>77</v>
      </c>
      <c r="AY153" s="230" t="s">
        <v>149</v>
      </c>
    </row>
    <row r="154" spans="1:65" s="14" customFormat="1">
      <c r="B154" s="231"/>
      <c r="C154" s="232"/>
      <c r="D154" s="217" t="s">
        <v>159</v>
      </c>
      <c r="E154" s="233" t="s">
        <v>1</v>
      </c>
      <c r="F154" s="234" t="s">
        <v>251</v>
      </c>
      <c r="G154" s="232"/>
      <c r="H154" s="235">
        <v>49.85</v>
      </c>
      <c r="I154" s="236"/>
      <c r="J154" s="232"/>
      <c r="K154" s="232"/>
      <c r="L154" s="237"/>
      <c r="M154" s="238"/>
      <c r="N154" s="239"/>
      <c r="O154" s="239"/>
      <c r="P154" s="239"/>
      <c r="Q154" s="239"/>
      <c r="R154" s="239"/>
      <c r="S154" s="239"/>
      <c r="T154" s="240"/>
      <c r="AT154" s="241" t="s">
        <v>159</v>
      </c>
      <c r="AU154" s="241" t="s">
        <v>87</v>
      </c>
      <c r="AV154" s="14" t="s">
        <v>87</v>
      </c>
      <c r="AW154" s="14" t="s">
        <v>33</v>
      </c>
      <c r="AX154" s="14" t="s">
        <v>77</v>
      </c>
      <c r="AY154" s="241" t="s">
        <v>149</v>
      </c>
    </row>
    <row r="155" spans="1:65" s="15" customFormat="1">
      <c r="B155" s="242"/>
      <c r="C155" s="243"/>
      <c r="D155" s="217" t="s">
        <v>159</v>
      </c>
      <c r="E155" s="244" t="s">
        <v>1</v>
      </c>
      <c r="F155" s="245" t="s">
        <v>215</v>
      </c>
      <c r="G155" s="243"/>
      <c r="H155" s="246">
        <v>99.7</v>
      </c>
      <c r="I155" s="247"/>
      <c r="J155" s="243"/>
      <c r="K155" s="243"/>
      <c r="L155" s="248"/>
      <c r="M155" s="249"/>
      <c r="N155" s="250"/>
      <c r="O155" s="250"/>
      <c r="P155" s="250"/>
      <c r="Q155" s="250"/>
      <c r="R155" s="250"/>
      <c r="S155" s="250"/>
      <c r="T155" s="251"/>
      <c r="AT155" s="252" t="s">
        <v>159</v>
      </c>
      <c r="AU155" s="252" t="s">
        <v>87</v>
      </c>
      <c r="AV155" s="15" t="s">
        <v>156</v>
      </c>
      <c r="AW155" s="15" t="s">
        <v>33</v>
      </c>
      <c r="AX155" s="15" t="s">
        <v>85</v>
      </c>
      <c r="AY155" s="252" t="s">
        <v>149</v>
      </c>
    </row>
    <row r="156" spans="1:65" s="2" customFormat="1" ht="33" customHeight="1">
      <c r="A156" s="34"/>
      <c r="B156" s="35"/>
      <c r="C156" s="204" t="s">
        <v>188</v>
      </c>
      <c r="D156" s="204" t="s">
        <v>151</v>
      </c>
      <c r="E156" s="205" t="s">
        <v>267</v>
      </c>
      <c r="F156" s="206" t="s">
        <v>268</v>
      </c>
      <c r="G156" s="207" t="s">
        <v>258</v>
      </c>
      <c r="H156" s="208">
        <v>6</v>
      </c>
      <c r="I156" s="209"/>
      <c r="J156" s="210">
        <f>ROUND(I156*H156,2)</f>
        <v>0</v>
      </c>
      <c r="K156" s="206" t="s">
        <v>155</v>
      </c>
      <c r="L156" s="39"/>
      <c r="M156" s="211" t="s">
        <v>1</v>
      </c>
      <c r="N156" s="212" t="s">
        <v>42</v>
      </c>
      <c r="O156" s="71"/>
      <c r="P156" s="213">
        <f>O156*H156</f>
        <v>0</v>
      </c>
      <c r="Q156" s="213">
        <v>0</v>
      </c>
      <c r="R156" s="213">
        <f>Q156*H156</f>
        <v>0</v>
      </c>
      <c r="S156" s="213">
        <v>0</v>
      </c>
      <c r="T156" s="214">
        <f>S156*H156</f>
        <v>0</v>
      </c>
      <c r="U156" s="34"/>
      <c r="V156" s="34"/>
      <c r="W156" s="34"/>
      <c r="X156" s="34"/>
      <c r="Y156" s="34"/>
      <c r="Z156" s="34"/>
      <c r="AA156" s="34"/>
      <c r="AB156" s="34"/>
      <c r="AC156" s="34"/>
      <c r="AD156" s="34"/>
      <c r="AE156" s="34"/>
      <c r="AR156" s="215" t="s">
        <v>156</v>
      </c>
      <c r="AT156" s="215" t="s">
        <v>151</v>
      </c>
      <c r="AU156" s="215" t="s">
        <v>87</v>
      </c>
      <c r="AY156" s="17" t="s">
        <v>149</v>
      </c>
      <c r="BE156" s="216">
        <f>IF(N156="základní",J156,0)</f>
        <v>0</v>
      </c>
      <c r="BF156" s="216">
        <f>IF(N156="snížená",J156,0)</f>
        <v>0</v>
      </c>
      <c r="BG156" s="216">
        <f>IF(N156="zákl. přenesená",J156,0)</f>
        <v>0</v>
      </c>
      <c r="BH156" s="216">
        <f>IF(N156="sníž. přenesená",J156,0)</f>
        <v>0</v>
      </c>
      <c r="BI156" s="216">
        <f>IF(N156="nulová",J156,0)</f>
        <v>0</v>
      </c>
      <c r="BJ156" s="17" t="s">
        <v>85</v>
      </c>
      <c r="BK156" s="216">
        <f>ROUND(I156*H156,2)</f>
        <v>0</v>
      </c>
      <c r="BL156" s="17" t="s">
        <v>156</v>
      </c>
      <c r="BM156" s="215" t="s">
        <v>878</v>
      </c>
    </row>
    <row r="157" spans="1:65" s="2" customFormat="1" ht="107.25">
      <c r="A157" s="34"/>
      <c r="B157" s="35"/>
      <c r="C157" s="36"/>
      <c r="D157" s="217" t="s">
        <v>158</v>
      </c>
      <c r="E157" s="36"/>
      <c r="F157" s="218" t="s">
        <v>270</v>
      </c>
      <c r="G157" s="36"/>
      <c r="H157" s="36"/>
      <c r="I157" s="116"/>
      <c r="J157" s="36"/>
      <c r="K157" s="36"/>
      <c r="L157" s="39"/>
      <c r="M157" s="219"/>
      <c r="N157" s="220"/>
      <c r="O157" s="71"/>
      <c r="P157" s="71"/>
      <c r="Q157" s="71"/>
      <c r="R157" s="71"/>
      <c r="S157" s="71"/>
      <c r="T157" s="72"/>
      <c r="U157" s="34"/>
      <c r="V157" s="34"/>
      <c r="W157" s="34"/>
      <c r="X157" s="34"/>
      <c r="Y157" s="34"/>
      <c r="Z157" s="34"/>
      <c r="AA157" s="34"/>
      <c r="AB157" s="34"/>
      <c r="AC157" s="34"/>
      <c r="AD157" s="34"/>
      <c r="AE157" s="34"/>
      <c r="AT157" s="17" t="s">
        <v>158</v>
      </c>
      <c r="AU157" s="17" t="s">
        <v>87</v>
      </c>
    </row>
    <row r="158" spans="1:65" s="2" customFormat="1" ht="19.5">
      <c r="A158" s="34"/>
      <c r="B158" s="35"/>
      <c r="C158" s="36"/>
      <c r="D158" s="217" t="s">
        <v>241</v>
      </c>
      <c r="E158" s="36"/>
      <c r="F158" s="253" t="s">
        <v>261</v>
      </c>
      <c r="G158" s="36"/>
      <c r="H158" s="36"/>
      <c r="I158" s="116"/>
      <c r="J158" s="36"/>
      <c r="K158" s="36"/>
      <c r="L158" s="39"/>
      <c r="M158" s="219"/>
      <c r="N158" s="220"/>
      <c r="O158" s="71"/>
      <c r="P158" s="71"/>
      <c r="Q158" s="71"/>
      <c r="R158" s="71"/>
      <c r="S158" s="71"/>
      <c r="T158" s="72"/>
      <c r="U158" s="34"/>
      <c r="V158" s="34"/>
      <c r="W158" s="34"/>
      <c r="X158" s="34"/>
      <c r="Y158" s="34"/>
      <c r="Z158" s="34"/>
      <c r="AA158" s="34"/>
      <c r="AB158" s="34"/>
      <c r="AC158" s="34"/>
      <c r="AD158" s="34"/>
      <c r="AE158" s="34"/>
      <c r="AT158" s="17" t="s">
        <v>241</v>
      </c>
      <c r="AU158" s="17" t="s">
        <v>87</v>
      </c>
    </row>
    <row r="159" spans="1:65" s="13" customFormat="1">
      <c r="B159" s="221"/>
      <c r="C159" s="222"/>
      <c r="D159" s="217" t="s">
        <v>159</v>
      </c>
      <c r="E159" s="223" t="s">
        <v>1</v>
      </c>
      <c r="F159" s="224" t="s">
        <v>879</v>
      </c>
      <c r="G159" s="222"/>
      <c r="H159" s="223" t="s">
        <v>1</v>
      </c>
      <c r="I159" s="225"/>
      <c r="J159" s="222"/>
      <c r="K159" s="222"/>
      <c r="L159" s="226"/>
      <c r="M159" s="227"/>
      <c r="N159" s="228"/>
      <c r="O159" s="228"/>
      <c r="P159" s="228"/>
      <c r="Q159" s="228"/>
      <c r="R159" s="228"/>
      <c r="S159" s="228"/>
      <c r="T159" s="229"/>
      <c r="AT159" s="230" t="s">
        <v>159</v>
      </c>
      <c r="AU159" s="230" t="s">
        <v>87</v>
      </c>
      <c r="AV159" s="13" t="s">
        <v>85</v>
      </c>
      <c r="AW159" s="13" t="s">
        <v>33</v>
      </c>
      <c r="AX159" s="13" t="s">
        <v>77</v>
      </c>
      <c r="AY159" s="230" t="s">
        <v>149</v>
      </c>
    </row>
    <row r="160" spans="1:65" s="14" customFormat="1">
      <c r="B160" s="231"/>
      <c r="C160" s="232"/>
      <c r="D160" s="217" t="s">
        <v>159</v>
      </c>
      <c r="E160" s="233" t="s">
        <v>1</v>
      </c>
      <c r="F160" s="234" t="s">
        <v>181</v>
      </c>
      <c r="G160" s="232"/>
      <c r="H160" s="235">
        <v>6</v>
      </c>
      <c r="I160" s="236"/>
      <c r="J160" s="232"/>
      <c r="K160" s="232"/>
      <c r="L160" s="237"/>
      <c r="M160" s="238"/>
      <c r="N160" s="239"/>
      <c r="O160" s="239"/>
      <c r="P160" s="239"/>
      <c r="Q160" s="239"/>
      <c r="R160" s="239"/>
      <c r="S160" s="239"/>
      <c r="T160" s="240"/>
      <c r="AT160" s="241" t="s">
        <v>159</v>
      </c>
      <c r="AU160" s="241" t="s">
        <v>87</v>
      </c>
      <c r="AV160" s="14" t="s">
        <v>87</v>
      </c>
      <c r="AW160" s="14" t="s">
        <v>33</v>
      </c>
      <c r="AX160" s="14" t="s">
        <v>77</v>
      </c>
      <c r="AY160" s="241" t="s">
        <v>149</v>
      </c>
    </row>
    <row r="161" spans="1:65" s="15" customFormat="1">
      <c r="B161" s="242"/>
      <c r="C161" s="243"/>
      <c r="D161" s="217" t="s">
        <v>159</v>
      </c>
      <c r="E161" s="244" t="s">
        <v>1</v>
      </c>
      <c r="F161" s="245" t="s">
        <v>215</v>
      </c>
      <c r="G161" s="243"/>
      <c r="H161" s="246">
        <v>6</v>
      </c>
      <c r="I161" s="247"/>
      <c r="J161" s="243"/>
      <c r="K161" s="243"/>
      <c r="L161" s="248"/>
      <c r="M161" s="249"/>
      <c r="N161" s="250"/>
      <c r="O161" s="250"/>
      <c r="P161" s="250"/>
      <c r="Q161" s="250"/>
      <c r="R161" s="250"/>
      <c r="S161" s="250"/>
      <c r="T161" s="251"/>
      <c r="AT161" s="252" t="s">
        <v>159</v>
      </c>
      <c r="AU161" s="252" t="s">
        <v>87</v>
      </c>
      <c r="AV161" s="15" t="s">
        <v>156</v>
      </c>
      <c r="AW161" s="15" t="s">
        <v>33</v>
      </c>
      <c r="AX161" s="15" t="s">
        <v>85</v>
      </c>
      <c r="AY161" s="252" t="s">
        <v>149</v>
      </c>
    </row>
    <row r="162" spans="1:65" s="2" customFormat="1" ht="33" customHeight="1">
      <c r="A162" s="34"/>
      <c r="B162" s="35"/>
      <c r="C162" s="204" t="s">
        <v>195</v>
      </c>
      <c r="D162" s="204" t="s">
        <v>151</v>
      </c>
      <c r="E162" s="205" t="s">
        <v>279</v>
      </c>
      <c r="F162" s="206" t="s">
        <v>280</v>
      </c>
      <c r="G162" s="207" t="s">
        <v>258</v>
      </c>
      <c r="H162" s="208">
        <v>5</v>
      </c>
      <c r="I162" s="209"/>
      <c r="J162" s="210">
        <f>ROUND(I162*H162,2)</f>
        <v>0</v>
      </c>
      <c r="K162" s="206" t="s">
        <v>155</v>
      </c>
      <c r="L162" s="39"/>
      <c r="M162" s="211" t="s">
        <v>1</v>
      </c>
      <c r="N162" s="212" t="s">
        <v>42</v>
      </c>
      <c r="O162" s="71"/>
      <c r="P162" s="213">
        <f>O162*H162</f>
        <v>0</v>
      </c>
      <c r="Q162" s="213">
        <v>0</v>
      </c>
      <c r="R162" s="213">
        <f>Q162*H162</f>
        <v>0</v>
      </c>
      <c r="S162" s="213">
        <v>0</v>
      </c>
      <c r="T162" s="214">
        <f>S162*H162</f>
        <v>0</v>
      </c>
      <c r="U162" s="34"/>
      <c r="V162" s="34"/>
      <c r="W162" s="34"/>
      <c r="X162" s="34"/>
      <c r="Y162" s="34"/>
      <c r="Z162" s="34"/>
      <c r="AA162" s="34"/>
      <c r="AB162" s="34"/>
      <c r="AC162" s="34"/>
      <c r="AD162" s="34"/>
      <c r="AE162" s="34"/>
      <c r="AR162" s="215" t="s">
        <v>156</v>
      </c>
      <c r="AT162" s="215" t="s">
        <v>151</v>
      </c>
      <c r="AU162" s="215" t="s">
        <v>87</v>
      </c>
      <c r="AY162" s="17" t="s">
        <v>149</v>
      </c>
      <c r="BE162" s="216">
        <f>IF(N162="základní",J162,0)</f>
        <v>0</v>
      </c>
      <c r="BF162" s="216">
        <f>IF(N162="snížená",J162,0)</f>
        <v>0</v>
      </c>
      <c r="BG162" s="216">
        <f>IF(N162="zákl. přenesená",J162,0)</f>
        <v>0</v>
      </c>
      <c r="BH162" s="216">
        <f>IF(N162="sníž. přenesená",J162,0)</f>
        <v>0</v>
      </c>
      <c r="BI162" s="216">
        <f>IF(N162="nulová",J162,0)</f>
        <v>0</v>
      </c>
      <c r="BJ162" s="17" t="s">
        <v>85</v>
      </c>
      <c r="BK162" s="216">
        <f>ROUND(I162*H162,2)</f>
        <v>0</v>
      </c>
      <c r="BL162" s="17" t="s">
        <v>156</v>
      </c>
      <c r="BM162" s="215" t="s">
        <v>880</v>
      </c>
    </row>
    <row r="163" spans="1:65" s="2" customFormat="1" ht="107.25">
      <c r="A163" s="34"/>
      <c r="B163" s="35"/>
      <c r="C163" s="36"/>
      <c r="D163" s="217" t="s">
        <v>158</v>
      </c>
      <c r="E163" s="36"/>
      <c r="F163" s="218" t="s">
        <v>282</v>
      </c>
      <c r="G163" s="36"/>
      <c r="H163" s="36"/>
      <c r="I163" s="116"/>
      <c r="J163" s="36"/>
      <c r="K163" s="36"/>
      <c r="L163" s="39"/>
      <c r="M163" s="219"/>
      <c r="N163" s="220"/>
      <c r="O163" s="71"/>
      <c r="P163" s="71"/>
      <c r="Q163" s="71"/>
      <c r="R163" s="71"/>
      <c r="S163" s="71"/>
      <c r="T163" s="72"/>
      <c r="U163" s="34"/>
      <c r="V163" s="34"/>
      <c r="W163" s="34"/>
      <c r="X163" s="34"/>
      <c r="Y163" s="34"/>
      <c r="Z163" s="34"/>
      <c r="AA163" s="34"/>
      <c r="AB163" s="34"/>
      <c r="AC163" s="34"/>
      <c r="AD163" s="34"/>
      <c r="AE163" s="34"/>
      <c r="AT163" s="17" t="s">
        <v>158</v>
      </c>
      <c r="AU163" s="17" t="s">
        <v>87</v>
      </c>
    </row>
    <row r="164" spans="1:65" s="2" customFormat="1" ht="19.5">
      <c r="A164" s="34"/>
      <c r="B164" s="35"/>
      <c r="C164" s="36"/>
      <c r="D164" s="217" t="s">
        <v>241</v>
      </c>
      <c r="E164" s="36"/>
      <c r="F164" s="253" t="s">
        <v>261</v>
      </c>
      <c r="G164" s="36"/>
      <c r="H164" s="36"/>
      <c r="I164" s="116"/>
      <c r="J164" s="36"/>
      <c r="K164" s="36"/>
      <c r="L164" s="39"/>
      <c r="M164" s="219"/>
      <c r="N164" s="220"/>
      <c r="O164" s="71"/>
      <c r="P164" s="71"/>
      <c r="Q164" s="71"/>
      <c r="R164" s="71"/>
      <c r="S164" s="71"/>
      <c r="T164" s="72"/>
      <c r="U164" s="34"/>
      <c r="V164" s="34"/>
      <c r="W164" s="34"/>
      <c r="X164" s="34"/>
      <c r="Y164" s="34"/>
      <c r="Z164" s="34"/>
      <c r="AA164" s="34"/>
      <c r="AB164" s="34"/>
      <c r="AC164" s="34"/>
      <c r="AD164" s="34"/>
      <c r="AE164" s="34"/>
      <c r="AT164" s="17" t="s">
        <v>241</v>
      </c>
      <c r="AU164" s="17" t="s">
        <v>87</v>
      </c>
    </row>
    <row r="165" spans="1:65" s="13" customFormat="1">
      <c r="B165" s="221"/>
      <c r="C165" s="222"/>
      <c r="D165" s="217" t="s">
        <v>159</v>
      </c>
      <c r="E165" s="223" t="s">
        <v>1</v>
      </c>
      <c r="F165" s="224" t="s">
        <v>881</v>
      </c>
      <c r="G165" s="222"/>
      <c r="H165" s="223" t="s">
        <v>1</v>
      </c>
      <c r="I165" s="225"/>
      <c r="J165" s="222"/>
      <c r="K165" s="222"/>
      <c r="L165" s="226"/>
      <c r="M165" s="227"/>
      <c r="N165" s="228"/>
      <c r="O165" s="228"/>
      <c r="P165" s="228"/>
      <c r="Q165" s="228"/>
      <c r="R165" s="228"/>
      <c r="S165" s="228"/>
      <c r="T165" s="229"/>
      <c r="AT165" s="230" t="s">
        <v>159</v>
      </c>
      <c r="AU165" s="230" t="s">
        <v>87</v>
      </c>
      <c r="AV165" s="13" t="s">
        <v>85</v>
      </c>
      <c r="AW165" s="13" t="s">
        <v>33</v>
      </c>
      <c r="AX165" s="13" t="s">
        <v>77</v>
      </c>
      <c r="AY165" s="230" t="s">
        <v>149</v>
      </c>
    </row>
    <row r="166" spans="1:65" s="14" customFormat="1">
      <c r="B166" s="231"/>
      <c r="C166" s="232"/>
      <c r="D166" s="217" t="s">
        <v>159</v>
      </c>
      <c r="E166" s="233" t="s">
        <v>1</v>
      </c>
      <c r="F166" s="234" t="s">
        <v>161</v>
      </c>
      <c r="G166" s="232"/>
      <c r="H166" s="235">
        <v>5</v>
      </c>
      <c r="I166" s="236"/>
      <c r="J166" s="232"/>
      <c r="K166" s="232"/>
      <c r="L166" s="237"/>
      <c r="M166" s="238"/>
      <c r="N166" s="239"/>
      <c r="O166" s="239"/>
      <c r="P166" s="239"/>
      <c r="Q166" s="239"/>
      <c r="R166" s="239"/>
      <c r="S166" s="239"/>
      <c r="T166" s="240"/>
      <c r="AT166" s="241" t="s">
        <v>159</v>
      </c>
      <c r="AU166" s="241" t="s">
        <v>87</v>
      </c>
      <c r="AV166" s="14" t="s">
        <v>87</v>
      </c>
      <c r="AW166" s="14" t="s">
        <v>33</v>
      </c>
      <c r="AX166" s="14" t="s">
        <v>77</v>
      </c>
      <c r="AY166" s="241" t="s">
        <v>149</v>
      </c>
    </row>
    <row r="167" spans="1:65" s="15" customFormat="1">
      <c r="B167" s="242"/>
      <c r="C167" s="243"/>
      <c r="D167" s="217" t="s">
        <v>159</v>
      </c>
      <c r="E167" s="244" t="s">
        <v>1</v>
      </c>
      <c r="F167" s="245" t="s">
        <v>215</v>
      </c>
      <c r="G167" s="243"/>
      <c r="H167" s="246">
        <v>5</v>
      </c>
      <c r="I167" s="247"/>
      <c r="J167" s="243"/>
      <c r="K167" s="243"/>
      <c r="L167" s="248"/>
      <c r="M167" s="249"/>
      <c r="N167" s="250"/>
      <c r="O167" s="250"/>
      <c r="P167" s="250"/>
      <c r="Q167" s="250"/>
      <c r="R167" s="250"/>
      <c r="S167" s="250"/>
      <c r="T167" s="251"/>
      <c r="AT167" s="252" t="s">
        <v>159</v>
      </c>
      <c r="AU167" s="252" t="s">
        <v>87</v>
      </c>
      <c r="AV167" s="15" t="s">
        <v>156</v>
      </c>
      <c r="AW167" s="15" t="s">
        <v>33</v>
      </c>
      <c r="AX167" s="15" t="s">
        <v>85</v>
      </c>
      <c r="AY167" s="252" t="s">
        <v>149</v>
      </c>
    </row>
    <row r="168" spans="1:65" s="2" customFormat="1" ht="33" customHeight="1">
      <c r="A168" s="34"/>
      <c r="B168" s="35"/>
      <c r="C168" s="204" t="s">
        <v>202</v>
      </c>
      <c r="D168" s="204" t="s">
        <v>151</v>
      </c>
      <c r="E168" s="205" t="s">
        <v>291</v>
      </c>
      <c r="F168" s="206" t="s">
        <v>292</v>
      </c>
      <c r="G168" s="207" t="s">
        <v>258</v>
      </c>
      <c r="H168" s="208">
        <v>2</v>
      </c>
      <c r="I168" s="209"/>
      <c r="J168" s="210">
        <f>ROUND(I168*H168,2)</f>
        <v>0</v>
      </c>
      <c r="K168" s="206" t="s">
        <v>155</v>
      </c>
      <c r="L168" s="39"/>
      <c r="M168" s="211" t="s">
        <v>1</v>
      </c>
      <c r="N168" s="212" t="s">
        <v>42</v>
      </c>
      <c r="O168" s="71"/>
      <c r="P168" s="213">
        <f>O168*H168</f>
        <v>0</v>
      </c>
      <c r="Q168" s="213">
        <v>0</v>
      </c>
      <c r="R168" s="213">
        <f>Q168*H168</f>
        <v>0</v>
      </c>
      <c r="S168" s="213">
        <v>0</v>
      </c>
      <c r="T168" s="214">
        <f>S168*H168</f>
        <v>0</v>
      </c>
      <c r="U168" s="34"/>
      <c r="V168" s="34"/>
      <c r="W168" s="34"/>
      <c r="X168" s="34"/>
      <c r="Y168" s="34"/>
      <c r="Z168" s="34"/>
      <c r="AA168" s="34"/>
      <c r="AB168" s="34"/>
      <c r="AC168" s="34"/>
      <c r="AD168" s="34"/>
      <c r="AE168" s="34"/>
      <c r="AR168" s="215" t="s">
        <v>156</v>
      </c>
      <c r="AT168" s="215" t="s">
        <v>151</v>
      </c>
      <c r="AU168" s="215" t="s">
        <v>87</v>
      </c>
      <c r="AY168" s="17" t="s">
        <v>149</v>
      </c>
      <c r="BE168" s="216">
        <f>IF(N168="základní",J168,0)</f>
        <v>0</v>
      </c>
      <c r="BF168" s="216">
        <f>IF(N168="snížená",J168,0)</f>
        <v>0</v>
      </c>
      <c r="BG168" s="216">
        <f>IF(N168="zákl. přenesená",J168,0)</f>
        <v>0</v>
      </c>
      <c r="BH168" s="216">
        <f>IF(N168="sníž. přenesená",J168,0)</f>
        <v>0</v>
      </c>
      <c r="BI168" s="216">
        <f>IF(N168="nulová",J168,0)</f>
        <v>0</v>
      </c>
      <c r="BJ168" s="17" t="s">
        <v>85</v>
      </c>
      <c r="BK168" s="216">
        <f>ROUND(I168*H168,2)</f>
        <v>0</v>
      </c>
      <c r="BL168" s="17" t="s">
        <v>156</v>
      </c>
      <c r="BM168" s="215" t="s">
        <v>882</v>
      </c>
    </row>
    <row r="169" spans="1:65" s="2" customFormat="1" ht="107.25">
      <c r="A169" s="34"/>
      <c r="B169" s="35"/>
      <c r="C169" s="36"/>
      <c r="D169" s="217" t="s">
        <v>158</v>
      </c>
      <c r="E169" s="36"/>
      <c r="F169" s="218" t="s">
        <v>294</v>
      </c>
      <c r="G169" s="36"/>
      <c r="H169" s="36"/>
      <c r="I169" s="116"/>
      <c r="J169" s="36"/>
      <c r="K169" s="36"/>
      <c r="L169" s="39"/>
      <c r="M169" s="219"/>
      <c r="N169" s="220"/>
      <c r="O169" s="71"/>
      <c r="P169" s="71"/>
      <c r="Q169" s="71"/>
      <c r="R169" s="71"/>
      <c r="S169" s="71"/>
      <c r="T169" s="72"/>
      <c r="U169" s="34"/>
      <c r="V169" s="34"/>
      <c r="W169" s="34"/>
      <c r="X169" s="34"/>
      <c r="Y169" s="34"/>
      <c r="Z169" s="34"/>
      <c r="AA169" s="34"/>
      <c r="AB169" s="34"/>
      <c r="AC169" s="34"/>
      <c r="AD169" s="34"/>
      <c r="AE169" s="34"/>
      <c r="AT169" s="17" t="s">
        <v>158</v>
      </c>
      <c r="AU169" s="17" t="s">
        <v>87</v>
      </c>
    </row>
    <row r="170" spans="1:65" s="2" customFormat="1" ht="19.5">
      <c r="A170" s="34"/>
      <c r="B170" s="35"/>
      <c r="C170" s="36"/>
      <c r="D170" s="217" t="s">
        <v>241</v>
      </c>
      <c r="E170" s="36"/>
      <c r="F170" s="253" t="s">
        <v>261</v>
      </c>
      <c r="G170" s="36"/>
      <c r="H170" s="36"/>
      <c r="I170" s="116"/>
      <c r="J170" s="36"/>
      <c r="K170" s="36"/>
      <c r="L170" s="39"/>
      <c r="M170" s="219"/>
      <c r="N170" s="220"/>
      <c r="O170" s="71"/>
      <c r="P170" s="71"/>
      <c r="Q170" s="71"/>
      <c r="R170" s="71"/>
      <c r="S170" s="71"/>
      <c r="T170" s="72"/>
      <c r="U170" s="34"/>
      <c r="V170" s="34"/>
      <c r="W170" s="34"/>
      <c r="X170" s="34"/>
      <c r="Y170" s="34"/>
      <c r="Z170" s="34"/>
      <c r="AA170" s="34"/>
      <c r="AB170" s="34"/>
      <c r="AC170" s="34"/>
      <c r="AD170" s="34"/>
      <c r="AE170" s="34"/>
      <c r="AT170" s="17" t="s">
        <v>241</v>
      </c>
      <c r="AU170" s="17" t="s">
        <v>87</v>
      </c>
    </row>
    <row r="171" spans="1:65" s="13" customFormat="1">
      <c r="B171" s="221"/>
      <c r="C171" s="222"/>
      <c r="D171" s="217" t="s">
        <v>159</v>
      </c>
      <c r="E171" s="223" t="s">
        <v>1</v>
      </c>
      <c r="F171" s="224" t="s">
        <v>883</v>
      </c>
      <c r="G171" s="222"/>
      <c r="H171" s="223" t="s">
        <v>1</v>
      </c>
      <c r="I171" s="225"/>
      <c r="J171" s="222"/>
      <c r="K171" s="222"/>
      <c r="L171" s="226"/>
      <c r="M171" s="227"/>
      <c r="N171" s="228"/>
      <c r="O171" s="228"/>
      <c r="P171" s="228"/>
      <c r="Q171" s="228"/>
      <c r="R171" s="228"/>
      <c r="S171" s="228"/>
      <c r="T171" s="229"/>
      <c r="AT171" s="230" t="s">
        <v>159</v>
      </c>
      <c r="AU171" s="230" t="s">
        <v>87</v>
      </c>
      <c r="AV171" s="13" t="s">
        <v>85</v>
      </c>
      <c r="AW171" s="13" t="s">
        <v>33</v>
      </c>
      <c r="AX171" s="13" t="s">
        <v>77</v>
      </c>
      <c r="AY171" s="230" t="s">
        <v>149</v>
      </c>
    </row>
    <row r="172" spans="1:65" s="14" customFormat="1">
      <c r="B172" s="231"/>
      <c r="C172" s="232"/>
      <c r="D172" s="217" t="s">
        <v>159</v>
      </c>
      <c r="E172" s="233" t="s">
        <v>1</v>
      </c>
      <c r="F172" s="234" t="s">
        <v>87</v>
      </c>
      <c r="G172" s="232"/>
      <c r="H172" s="235">
        <v>2</v>
      </c>
      <c r="I172" s="236"/>
      <c r="J172" s="232"/>
      <c r="K172" s="232"/>
      <c r="L172" s="237"/>
      <c r="M172" s="238"/>
      <c r="N172" s="239"/>
      <c r="O172" s="239"/>
      <c r="P172" s="239"/>
      <c r="Q172" s="239"/>
      <c r="R172" s="239"/>
      <c r="S172" s="239"/>
      <c r="T172" s="240"/>
      <c r="AT172" s="241" t="s">
        <v>159</v>
      </c>
      <c r="AU172" s="241" t="s">
        <v>87</v>
      </c>
      <c r="AV172" s="14" t="s">
        <v>87</v>
      </c>
      <c r="AW172" s="14" t="s">
        <v>33</v>
      </c>
      <c r="AX172" s="14" t="s">
        <v>77</v>
      </c>
      <c r="AY172" s="241" t="s">
        <v>149</v>
      </c>
    </row>
    <row r="173" spans="1:65" s="15" customFormat="1">
      <c r="B173" s="242"/>
      <c r="C173" s="243"/>
      <c r="D173" s="217" t="s">
        <v>159</v>
      </c>
      <c r="E173" s="244" t="s">
        <v>1</v>
      </c>
      <c r="F173" s="245" t="s">
        <v>215</v>
      </c>
      <c r="G173" s="243"/>
      <c r="H173" s="246">
        <v>2</v>
      </c>
      <c r="I173" s="247"/>
      <c r="J173" s="243"/>
      <c r="K173" s="243"/>
      <c r="L173" s="248"/>
      <c r="M173" s="249"/>
      <c r="N173" s="250"/>
      <c r="O173" s="250"/>
      <c r="P173" s="250"/>
      <c r="Q173" s="250"/>
      <c r="R173" s="250"/>
      <c r="S173" s="250"/>
      <c r="T173" s="251"/>
      <c r="AT173" s="252" t="s">
        <v>159</v>
      </c>
      <c r="AU173" s="252" t="s">
        <v>87</v>
      </c>
      <c r="AV173" s="15" t="s">
        <v>156</v>
      </c>
      <c r="AW173" s="15" t="s">
        <v>33</v>
      </c>
      <c r="AX173" s="15" t="s">
        <v>85</v>
      </c>
      <c r="AY173" s="252" t="s">
        <v>149</v>
      </c>
    </row>
    <row r="174" spans="1:65" s="2" customFormat="1" ht="21.75" customHeight="1">
      <c r="A174" s="34"/>
      <c r="B174" s="35"/>
      <c r="C174" s="204" t="s">
        <v>116</v>
      </c>
      <c r="D174" s="204" t="s">
        <v>151</v>
      </c>
      <c r="E174" s="205" t="s">
        <v>405</v>
      </c>
      <c r="F174" s="206" t="s">
        <v>406</v>
      </c>
      <c r="G174" s="207" t="s">
        <v>258</v>
      </c>
      <c r="H174" s="208">
        <v>4</v>
      </c>
      <c r="I174" s="209"/>
      <c r="J174" s="210">
        <f>ROUND(I174*H174,2)</f>
        <v>0</v>
      </c>
      <c r="K174" s="206" t="s">
        <v>155</v>
      </c>
      <c r="L174" s="39"/>
      <c r="M174" s="211" t="s">
        <v>1</v>
      </c>
      <c r="N174" s="212" t="s">
        <v>42</v>
      </c>
      <c r="O174" s="71"/>
      <c r="P174" s="213">
        <f>O174*H174</f>
        <v>0</v>
      </c>
      <c r="Q174" s="213">
        <v>0</v>
      </c>
      <c r="R174" s="213">
        <f>Q174*H174</f>
        <v>0</v>
      </c>
      <c r="S174" s="213">
        <v>0</v>
      </c>
      <c r="T174" s="214">
        <f>S174*H174</f>
        <v>0</v>
      </c>
      <c r="U174" s="34"/>
      <c r="V174" s="34"/>
      <c r="W174" s="34"/>
      <c r="X174" s="34"/>
      <c r="Y174" s="34"/>
      <c r="Z174" s="34"/>
      <c r="AA174" s="34"/>
      <c r="AB174" s="34"/>
      <c r="AC174" s="34"/>
      <c r="AD174" s="34"/>
      <c r="AE174" s="34"/>
      <c r="AR174" s="215" t="s">
        <v>156</v>
      </c>
      <c r="AT174" s="215" t="s">
        <v>151</v>
      </c>
      <c r="AU174" s="215" t="s">
        <v>87</v>
      </c>
      <c r="AY174" s="17" t="s">
        <v>149</v>
      </c>
      <c r="BE174" s="216">
        <f>IF(N174="základní",J174,0)</f>
        <v>0</v>
      </c>
      <c r="BF174" s="216">
        <f>IF(N174="snížená",J174,0)</f>
        <v>0</v>
      </c>
      <c r="BG174" s="216">
        <f>IF(N174="zákl. přenesená",J174,0)</f>
        <v>0</v>
      </c>
      <c r="BH174" s="216">
        <f>IF(N174="sníž. přenesená",J174,0)</f>
        <v>0</v>
      </c>
      <c r="BI174" s="216">
        <f>IF(N174="nulová",J174,0)</f>
        <v>0</v>
      </c>
      <c r="BJ174" s="17" t="s">
        <v>85</v>
      </c>
      <c r="BK174" s="216">
        <f>ROUND(I174*H174,2)</f>
        <v>0</v>
      </c>
      <c r="BL174" s="17" t="s">
        <v>156</v>
      </c>
      <c r="BM174" s="215" t="s">
        <v>884</v>
      </c>
    </row>
    <row r="175" spans="1:65" s="2" customFormat="1" ht="48.75">
      <c r="A175" s="34"/>
      <c r="B175" s="35"/>
      <c r="C175" s="36"/>
      <c r="D175" s="217" t="s">
        <v>158</v>
      </c>
      <c r="E175" s="36"/>
      <c r="F175" s="218" t="s">
        <v>408</v>
      </c>
      <c r="G175" s="36"/>
      <c r="H175" s="36"/>
      <c r="I175" s="116"/>
      <c r="J175" s="36"/>
      <c r="K175" s="36"/>
      <c r="L175" s="39"/>
      <c r="M175" s="219"/>
      <c r="N175" s="220"/>
      <c r="O175" s="71"/>
      <c r="P175" s="71"/>
      <c r="Q175" s="71"/>
      <c r="R175" s="71"/>
      <c r="S175" s="71"/>
      <c r="T175" s="72"/>
      <c r="U175" s="34"/>
      <c r="V175" s="34"/>
      <c r="W175" s="34"/>
      <c r="X175" s="34"/>
      <c r="Y175" s="34"/>
      <c r="Z175" s="34"/>
      <c r="AA175" s="34"/>
      <c r="AB175" s="34"/>
      <c r="AC175" s="34"/>
      <c r="AD175" s="34"/>
      <c r="AE175" s="34"/>
      <c r="AT175" s="17" t="s">
        <v>158</v>
      </c>
      <c r="AU175" s="17" t="s">
        <v>87</v>
      </c>
    </row>
    <row r="176" spans="1:65" s="13" customFormat="1">
      <c r="B176" s="221"/>
      <c r="C176" s="222"/>
      <c r="D176" s="217" t="s">
        <v>159</v>
      </c>
      <c r="E176" s="223" t="s">
        <v>1</v>
      </c>
      <c r="F176" s="224" t="s">
        <v>875</v>
      </c>
      <c r="G176" s="222"/>
      <c r="H176" s="223" t="s">
        <v>1</v>
      </c>
      <c r="I176" s="225"/>
      <c r="J176" s="222"/>
      <c r="K176" s="222"/>
      <c r="L176" s="226"/>
      <c r="M176" s="227"/>
      <c r="N176" s="228"/>
      <c r="O176" s="228"/>
      <c r="P176" s="228"/>
      <c r="Q176" s="228"/>
      <c r="R176" s="228"/>
      <c r="S176" s="228"/>
      <c r="T176" s="229"/>
      <c r="AT176" s="230" t="s">
        <v>159</v>
      </c>
      <c r="AU176" s="230" t="s">
        <v>87</v>
      </c>
      <c r="AV176" s="13" t="s">
        <v>85</v>
      </c>
      <c r="AW176" s="13" t="s">
        <v>33</v>
      </c>
      <c r="AX176" s="13" t="s">
        <v>77</v>
      </c>
      <c r="AY176" s="230" t="s">
        <v>149</v>
      </c>
    </row>
    <row r="177" spans="1:65" s="14" customFormat="1">
      <c r="B177" s="231"/>
      <c r="C177" s="232"/>
      <c r="D177" s="217" t="s">
        <v>159</v>
      </c>
      <c r="E177" s="233" t="s">
        <v>1</v>
      </c>
      <c r="F177" s="234" t="s">
        <v>87</v>
      </c>
      <c r="G177" s="232"/>
      <c r="H177" s="235">
        <v>2</v>
      </c>
      <c r="I177" s="236"/>
      <c r="J177" s="232"/>
      <c r="K177" s="232"/>
      <c r="L177" s="237"/>
      <c r="M177" s="238"/>
      <c r="N177" s="239"/>
      <c r="O177" s="239"/>
      <c r="P177" s="239"/>
      <c r="Q177" s="239"/>
      <c r="R177" s="239"/>
      <c r="S177" s="239"/>
      <c r="T177" s="240"/>
      <c r="AT177" s="241" t="s">
        <v>159</v>
      </c>
      <c r="AU177" s="241" t="s">
        <v>87</v>
      </c>
      <c r="AV177" s="14" t="s">
        <v>87</v>
      </c>
      <c r="AW177" s="14" t="s">
        <v>33</v>
      </c>
      <c r="AX177" s="14" t="s">
        <v>77</v>
      </c>
      <c r="AY177" s="241" t="s">
        <v>149</v>
      </c>
    </row>
    <row r="178" spans="1:65" s="13" customFormat="1">
      <c r="B178" s="221"/>
      <c r="C178" s="222"/>
      <c r="D178" s="217" t="s">
        <v>159</v>
      </c>
      <c r="E178" s="223" t="s">
        <v>1</v>
      </c>
      <c r="F178" s="224" t="s">
        <v>876</v>
      </c>
      <c r="G178" s="222"/>
      <c r="H178" s="223" t="s">
        <v>1</v>
      </c>
      <c r="I178" s="225"/>
      <c r="J178" s="222"/>
      <c r="K178" s="222"/>
      <c r="L178" s="226"/>
      <c r="M178" s="227"/>
      <c r="N178" s="228"/>
      <c r="O178" s="228"/>
      <c r="P178" s="228"/>
      <c r="Q178" s="228"/>
      <c r="R178" s="228"/>
      <c r="S178" s="228"/>
      <c r="T178" s="229"/>
      <c r="AT178" s="230" t="s">
        <v>159</v>
      </c>
      <c r="AU178" s="230" t="s">
        <v>87</v>
      </c>
      <c r="AV178" s="13" t="s">
        <v>85</v>
      </c>
      <c r="AW178" s="13" t="s">
        <v>33</v>
      </c>
      <c r="AX178" s="13" t="s">
        <v>77</v>
      </c>
      <c r="AY178" s="230" t="s">
        <v>149</v>
      </c>
    </row>
    <row r="179" spans="1:65" s="14" customFormat="1">
      <c r="B179" s="231"/>
      <c r="C179" s="232"/>
      <c r="D179" s="217" t="s">
        <v>159</v>
      </c>
      <c r="E179" s="233" t="s">
        <v>1</v>
      </c>
      <c r="F179" s="234" t="s">
        <v>87</v>
      </c>
      <c r="G179" s="232"/>
      <c r="H179" s="235">
        <v>2</v>
      </c>
      <c r="I179" s="236"/>
      <c r="J179" s="232"/>
      <c r="K179" s="232"/>
      <c r="L179" s="237"/>
      <c r="M179" s="238"/>
      <c r="N179" s="239"/>
      <c r="O179" s="239"/>
      <c r="P179" s="239"/>
      <c r="Q179" s="239"/>
      <c r="R179" s="239"/>
      <c r="S179" s="239"/>
      <c r="T179" s="240"/>
      <c r="AT179" s="241" t="s">
        <v>159</v>
      </c>
      <c r="AU179" s="241" t="s">
        <v>87</v>
      </c>
      <c r="AV179" s="14" t="s">
        <v>87</v>
      </c>
      <c r="AW179" s="14" t="s">
        <v>33</v>
      </c>
      <c r="AX179" s="14" t="s">
        <v>77</v>
      </c>
      <c r="AY179" s="241" t="s">
        <v>149</v>
      </c>
    </row>
    <row r="180" spans="1:65" s="15" customFormat="1">
      <c r="B180" s="242"/>
      <c r="C180" s="243"/>
      <c r="D180" s="217" t="s">
        <v>159</v>
      </c>
      <c r="E180" s="244" t="s">
        <v>1</v>
      </c>
      <c r="F180" s="245" t="s">
        <v>215</v>
      </c>
      <c r="G180" s="243"/>
      <c r="H180" s="246">
        <v>4</v>
      </c>
      <c r="I180" s="247"/>
      <c r="J180" s="243"/>
      <c r="K180" s="243"/>
      <c r="L180" s="248"/>
      <c r="M180" s="249"/>
      <c r="N180" s="250"/>
      <c r="O180" s="250"/>
      <c r="P180" s="250"/>
      <c r="Q180" s="250"/>
      <c r="R180" s="250"/>
      <c r="S180" s="250"/>
      <c r="T180" s="251"/>
      <c r="AT180" s="252" t="s">
        <v>159</v>
      </c>
      <c r="AU180" s="252" t="s">
        <v>87</v>
      </c>
      <c r="AV180" s="15" t="s">
        <v>156</v>
      </c>
      <c r="AW180" s="15" t="s">
        <v>33</v>
      </c>
      <c r="AX180" s="15" t="s">
        <v>85</v>
      </c>
      <c r="AY180" s="252" t="s">
        <v>149</v>
      </c>
    </row>
    <row r="181" spans="1:65" s="2" customFormat="1" ht="21.75" customHeight="1">
      <c r="A181" s="34"/>
      <c r="B181" s="35"/>
      <c r="C181" s="204" t="s">
        <v>226</v>
      </c>
      <c r="D181" s="204" t="s">
        <v>151</v>
      </c>
      <c r="E181" s="205" t="s">
        <v>410</v>
      </c>
      <c r="F181" s="206" t="s">
        <v>411</v>
      </c>
      <c r="G181" s="207" t="s">
        <v>258</v>
      </c>
      <c r="H181" s="208">
        <v>36</v>
      </c>
      <c r="I181" s="209"/>
      <c r="J181" s="210">
        <f>ROUND(I181*H181,2)</f>
        <v>0</v>
      </c>
      <c r="K181" s="206" t="s">
        <v>155</v>
      </c>
      <c r="L181" s="39"/>
      <c r="M181" s="211" t="s">
        <v>1</v>
      </c>
      <c r="N181" s="212" t="s">
        <v>42</v>
      </c>
      <c r="O181" s="71"/>
      <c r="P181" s="213">
        <f>O181*H181</f>
        <v>0</v>
      </c>
      <c r="Q181" s="213">
        <v>0</v>
      </c>
      <c r="R181" s="213">
        <f>Q181*H181</f>
        <v>0</v>
      </c>
      <c r="S181" s="213">
        <v>0</v>
      </c>
      <c r="T181" s="214">
        <f>S181*H181</f>
        <v>0</v>
      </c>
      <c r="U181" s="34"/>
      <c r="V181" s="34"/>
      <c r="W181" s="34"/>
      <c r="X181" s="34"/>
      <c r="Y181" s="34"/>
      <c r="Z181" s="34"/>
      <c r="AA181" s="34"/>
      <c r="AB181" s="34"/>
      <c r="AC181" s="34"/>
      <c r="AD181" s="34"/>
      <c r="AE181" s="34"/>
      <c r="AR181" s="215" t="s">
        <v>156</v>
      </c>
      <c r="AT181" s="215" t="s">
        <v>151</v>
      </c>
      <c r="AU181" s="215" t="s">
        <v>87</v>
      </c>
      <c r="AY181" s="17" t="s">
        <v>149</v>
      </c>
      <c r="BE181" s="216">
        <f>IF(N181="základní",J181,0)</f>
        <v>0</v>
      </c>
      <c r="BF181" s="216">
        <f>IF(N181="snížená",J181,0)</f>
        <v>0</v>
      </c>
      <c r="BG181" s="216">
        <f>IF(N181="zákl. přenesená",J181,0)</f>
        <v>0</v>
      </c>
      <c r="BH181" s="216">
        <f>IF(N181="sníž. přenesená",J181,0)</f>
        <v>0</v>
      </c>
      <c r="BI181" s="216">
        <f>IF(N181="nulová",J181,0)</f>
        <v>0</v>
      </c>
      <c r="BJ181" s="17" t="s">
        <v>85</v>
      </c>
      <c r="BK181" s="216">
        <f>ROUND(I181*H181,2)</f>
        <v>0</v>
      </c>
      <c r="BL181" s="17" t="s">
        <v>156</v>
      </c>
      <c r="BM181" s="215" t="s">
        <v>885</v>
      </c>
    </row>
    <row r="182" spans="1:65" s="2" customFormat="1" ht="48.75">
      <c r="A182" s="34"/>
      <c r="B182" s="35"/>
      <c r="C182" s="36"/>
      <c r="D182" s="217" t="s">
        <v>158</v>
      </c>
      <c r="E182" s="36"/>
      <c r="F182" s="218" t="s">
        <v>413</v>
      </c>
      <c r="G182" s="36"/>
      <c r="H182" s="36"/>
      <c r="I182" s="116"/>
      <c r="J182" s="36"/>
      <c r="K182" s="36"/>
      <c r="L182" s="39"/>
      <c r="M182" s="219"/>
      <c r="N182" s="220"/>
      <c r="O182" s="71"/>
      <c r="P182" s="71"/>
      <c r="Q182" s="71"/>
      <c r="R182" s="71"/>
      <c r="S182" s="71"/>
      <c r="T182" s="72"/>
      <c r="U182" s="34"/>
      <c r="V182" s="34"/>
      <c r="W182" s="34"/>
      <c r="X182" s="34"/>
      <c r="Y182" s="34"/>
      <c r="Z182" s="34"/>
      <c r="AA182" s="34"/>
      <c r="AB182" s="34"/>
      <c r="AC182" s="34"/>
      <c r="AD182" s="34"/>
      <c r="AE182" s="34"/>
      <c r="AT182" s="17" t="s">
        <v>158</v>
      </c>
      <c r="AU182" s="17" t="s">
        <v>87</v>
      </c>
    </row>
    <row r="183" spans="1:65" s="13" customFormat="1">
      <c r="B183" s="221"/>
      <c r="C183" s="222"/>
      <c r="D183" s="217" t="s">
        <v>159</v>
      </c>
      <c r="E183" s="223" t="s">
        <v>1</v>
      </c>
      <c r="F183" s="224" t="s">
        <v>875</v>
      </c>
      <c r="G183" s="222"/>
      <c r="H183" s="223" t="s">
        <v>1</v>
      </c>
      <c r="I183" s="225"/>
      <c r="J183" s="222"/>
      <c r="K183" s="222"/>
      <c r="L183" s="226"/>
      <c r="M183" s="227"/>
      <c r="N183" s="228"/>
      <c r="O183" s="228"/>
      <c r="P183" s="228"/>
      <c r="Q183" s="228"/>
      <c r="R183" s="228"/>
      <c r="S183" s="228"/>
      <c r="T183" s="229"/>
      <c r="AT183" s="230" t="s">
        <v>159</v>
      </c>
      <c r="AU183" s="230" t="s">
        <v>87</v>
      </c>
      <c r="AV183" s="13" t="s">
        <v>85</v>
      </c>
      <c r="AW183" s="13" t="s">
        <v>33</v>
      </c>
      <c r="AX183" s="13" t="s">
        <v>77</v>
      </c>
      <c r="AY183" s="230" t="s">
        <v>149</v>
      </c>
    </row>
    <row r="184" spans="1:65" s="14" customFormat="1">
      <c r="B184" s="231"/>
      <c r="C184" s="232"/>
      <c r="D184" s="217" t="s">
        <v>159</v>
      </c>
      <c r="E184" s="233" t="s">
        <v>1</v>
      </c>
      <c r="F184" s="234" t="s">
        <v>300</v>
      </c>
      <c r="G184" s="232"/>
      <c r="H184" s="235">
        <v>18</v>
      </c>
      <c r="I184" s="236"/>
      <c r="J184" s="232"/>
      <c r="K184" s="232"/>
      <c r="L184" s="237"/>
      <c r="M184" s="238"/>
      <c r="N184" s="239"/>
      <c r="O184" s="239"/>
      <c r="P184" s="239"/>
      <c r="Q184" s="239"/>
      <c r="R184" s="239"/>
      <c r="S184" s="239"/>
      <c r="T184" s="240"/>
      <c r="AT184" s="241" t="s">
        <v>159</v>
      </c>
      <c r="AU184" s="241" t="s">
        <v>87</v>
      </c>
      <c r="AV184" s="14" t="s">
        <v>87</v>
      </c>
      <c r="AW184" s="14" t="s">
        <v>33</v>
      </c>
      <c r="AX184" s="14" t="s">
        <v>77</v>
      </c>
      <c r="AY184" s="241" t="s">
        <v>149</v>
      </c>
    </row>
    <row r="185" spans="1:65" s="13" customFormat="1">
      <c r="B185" s="221"/>
      <c r="C185" s="222"/>
      <c r="D185" s="217" t="s">
        <v>159</v>
      </c>
      <c r="E185" s="223" t="s">
        <v>1</v>
      </c>
      <c r="F185" s="224" t="s">
        <v>876</v>
      </c>
      <c r="G185" s="222"/>
      <c r="H185" s="223" t="s">
        <v>1</v>
      </c>
      <c r="I185" s="225"/>
      <c r="J185" s="222"/>
      <c r="K185" s="222"/>
      <c r="L185" s="226"/>
      <c r="M185" s="227"/>
      <c r="N185" s="228"/>
      <c r="O185" s="228"/>
      <c r="P185" s="228"/>
      <c r="Q185" s="228"/>
      <c r="R185" s="228"/>
      <c r="S185" s="228"/>
      <c r="T185" s="229"/>
      <c r="AT185" s="230" t="s">
        <v>159</v>
      </c>
      <c r="AU185" s="230" t="s">
        <v>87</v>
      </c>
      <c r="AV185" s="13" t="s">
        <v>85</v>
      </c>
      <c r="AW185" s="13" t="s">
        <v>33</v>
      </c>
      <c r="AX185" s="13" t="s">
        <v>77</v>
      </c>
      <c r="AY185" s="230" t="s">
        <v>149</v>
      </c>
    </row>
    <row r="186" spans="1:65" s="14" customFormat="1">
      <c r="B186" s="231"/>
      <c r="C186" s="232"/>
      <c r="D186" s="217" t="s">
        <v>159</v>
      </c>
      <c r="E186" s="233" t="s">
        <v>1</v>
      </c>
      <c r="F186" s="234" t="s">
        <v>300</v>
      </c>
      <c r="G186" s="232"/>
      <c r="H186" s="235">
        <v>18</v>
      </c>
      <c r="I186" s="236"/>
      <c r="J186" s="232"/>
      <c r="K186" s="232"/>
      <c r="L186" s="237"/>
      <c r="M186" s="238"/>
      <c r="N186" s="239"/>
      <c r="O186" s="239"/>
      <c r="P186" s="239"/>
      <c r="Q186" s="239"/>
      <c r="R186" s="239"/>
      <c r="S186" s="239"/>
      <c r="T186" s="240"/>
      <c r="AT186" s="241" t="s">
        <v>159</v>
      </c>
      <c r="AU186" s="241" t="s">
        <v>87</v>
      </c>
      <c r="AV186" s="14" t="s">
        <v>87</v>
      </c>
      <c r="AW186" s="14" t="s">
        <v>33</v>
      </c>
      <c r="AX186" s="14" t="s">
        <v>77</v>
      </c>
      <c r="AY186" s="241" t="s">
        <v>149</v>
      </c>
    </row>
    <row r="187" spans="1:65" s="15" customFormat="1">
      <c r="B187" s="242"/>
      <c r="C187" s="243"/>
      <c r="D187" s="217" t="s">
        <v>159</v>
      </c>
      <c r="E187" s="244" t="s">
        <v>1</v>
      </c>
      <c r="F187" s="245" t="s">
        <v>215</v>
      </c>
      <c r="G187" s="243"/>
      <c r="H187" s="246">
        <v>36</v>
      </c>
      <c r="I187" s="247"/>
      <c r="J187" s="243"/>
      <c r="K187" s="243"/>
      <c r="L187" s="248"/>
      <c r="M187" s="249"/>
      <c r="N187" s="250"/>
      <c r="O187" s="250"/>
      <c r="P187" s="250"/>
      <c r="Q187" s="250"/>
      <c r="R187" s="250"/>
      <c r="S187" s="250"/>
      <c r="T187" s="251"/>
      <c r="AT187" s="252" t="s">
        <v>159</v>
      </c>
      <c r="AU187" s="252" t="s">
        <v>87</v>
      </c>
      <c r="AV187" s="15" t="s">
        <v>156</v>
      </c>
      <c r="AW187" s="15" t="s">
        <v>33</v>
      </c>
      <c r="AX187" s="15" t="s">
        <v>85</v>
      </c>
      <c r="AY187" s="252" t="s">
        <v>149</v>
      </c>
    </row>
    <row r="188" spans="1:65" s="2" customFormat="1" ht="21.75" customHeight="1">
      <c r="A188" s="34"/>
      <c r="B188" s="35"/>
      <c r="C188" s="204" t="s">
        <v>235</v>
      </c>
      <c r="D188" s="204" t="s">
        <v>151</v>
      </c>
      <c r="E188" s="205" t="s">
        <v>415</v>
      </c>
      <c r="F188" s="206" t="s">
        <v>416</v>
      </c>
      <c r="G188" s="207" t="s">
        <v>258</v>
      </c>
      <c r="H188" s="208">
        <v>24</v>
      </c>
      <c r="I188" s="209"/>
      <c r="J188" s="210">
        <f>ROUND(I188*H188,2)</f>
        <v>0</v>
      </c>
      <c r="K188" s="206" t="s">
        <v>155</v>
      </c>
      <c r="L188" s="39"/>
      <c r="M188" s="211" t="s">
        <v>1</v>
      </c>
      <c r="N188" s="212" t="s">
        <v>42</v>
      </c>
      <c r="O188" s="71"/>
      <c r="P188" s="213">
        <f>O188*H188</f>
        <v>0</v>
      </c>
      <c r="Q188" s="213">
        <v>0</v>
      </c>
      <c r="R188" s="213">
        <f>Q188*H188</f>
        <v>0</v>
      </c>
      <c r="S188" s="213">
        <v>0</v>
      </c>
      <c r="T188" s="214">
        <f>S188*H188</f>
        <v>0</v>
      </c>
      <c r="U188" s="34"/>
      <c r="V188" s="34"/>
      <c r="W188" s="34"/>
      <c r="X188" s="34"/>
      <c r="Y188" s="34"/>
      <c r="Z188" s="34"/>
      <c r="AA188" s="34"/>
      <c r="AB188" s="34"/>
      <c r="AC188" s="34"/>
      <c r="AD188" s="34"/>
      <c r="AE188" s="34"/>
      <c r="AR188" s="215" t="s">
        <v>156</v>
      </c>
      <c r="AT188" s="215" t="s">
        <v>151</v>
      </c>
      <c r="AU188" s="215" t="s">
        <v>87</v>
      </c>
      <c r="AY188" s="17" t="s">
        <v>149</v>
      </c>
      <c r="BE188" s="216">
        <f>IF(N188="základní",J188,0)</f>
        <v>0</v>
      </c>
      <c r="BF188" s="216">
        <f>IF(N188="snížená",J188,0)</f>
        <v>0</v>
      </c>
      <c r="BG188" s="216">
        <f>IF(N188="zákl. přenesená",J188,0)</f>
        <v>0</v>
      </c>
      <c r="BH188" s="216">
        <f>IF(N188="sníž. přenesená",J188,0)</f>
        <v>0</v>
      </c>
      <c r="BI188" s="216">
        <f>IF(N188="nulová",J188,0)</f>
        <v>0</v>
      </c>
      <c r="BJ188" s="17" t="s">
        <v>85</v>
      </c>
      <c r="BK188" s="216">
        <f>ROUND(I188*H188,2)</f>
        <v>0</v>
      </c>
      <c r="BL188" s="17" t="s">
        <v>156</v>
      </c>
      <c r="BM188" s="215" t="s">
        <v>886</v>
      </c>
    </row>
    <row r="189" spans="1:65" s="2" customFormat="1" ht="48.75">
      <c r="A189" s="34"/>
      <c r="B189" s="35"/>
      <c r="C189" s="36"/>
      <c r="D189" s="217" t="s">
        <v>158</v>
      </c>
      <c r="E189" s="36"/>
      <c r="F189" s="218" t="s">
        <v>418</v>
      </c>
      <c r="G189" s="36"/>
      <c r="H189" s="36"/>
      <c r="I189" s="116"/>
      <c r="J189" s="36"/>
      <c r="K189" s="36"/>
      <c r="L189" s="39"/>
      <c r="M189" s="219"/>
      <c r="N189" s="220"/>
      <c r="O189" s="71"/>
      <c r="P189" s="71"/>
      <c r="Q189" s="71"/>
      <c r="R189" s="71"/>
      <c r="S189" s="71"/>
      <c r="T189" s="72"/>
      <c r="U189" s="34"/>
      <c r="V189" s="34"/>
      <c r="W189" s="34"/>
      <c r="X189" s="34"/>
      <c r="Y189" s="34"/>
      <c r="Z189" s="34"/>
      <c r="AA189" s="34"/>
      <c r="AB189" s="34"/>
      <c r="AC189" s="34"/>
      <c r="AD189" s="34"/>
      <c r="AE189" s="34"/>
      <c r="AT189" s="17" t="s">
        <v>158</v>
      </c>
      <c r="AU189" s="17" t="s">
        <v>87</v>
      </c>
    </row>
    <row r="190" spans="1:65" s="13" customFormat="1">
      <c r="B190" s="221"/>
      <c r="C190" s="222"/>
      <c r="D190" s="217" t="s">
        <v>159</v>
      </c>
      <c r="E190" s="223" t="s">
        <v>1</v>
      </c>
      <c r="F190" s="224" t="s">
        <v>875</v>
      </c>
      <c r="G190" s="222"/>
      <c r="H190" s="223" t="s">
        <v>1</v>
      </c>
      <c r="I190" s="225"/>
      <c r="J190" s="222"/>
      <c r="K190" s="222"/>
      <c r="L190" s="226"/>
      <c r="M190" s="227"/>
      <c r="N190" s="228"/>
      <c r="O190" s="228"/>
      <c r="P190" s="228"/>
      <c r="Q190" s="228"/>
      <c r="R190" s="228"/>
      <c r="S190" s="228"/>
      <c r="T190" s="229"/>
      <c r="AT190" s="230" t="s">
        <v>159</v>
      </c>
      <c r="AU190" s="230" t="s">
        <v>87</v>
      </c>
      <c r="AV190" s="13" t="s">
        <v>85</v>
      </c>
      <c r="AW190" s="13" t="s">
        <v>33</v>
      </c>
      <c r="AX190" s="13" t="s">
        <v>77</v>
      </c>
      <c r="AY190" s="230" t="s">
        <v>149</v>
      </c>
    </row>
    <row r="191" spans="1:65" s="14" customFormat="1">
      <c r="B191" s="231"/>
      <c r="C191" s="232"/>
      <c r="D191" s="217" t="s">
        <v>159</v>
      </c>
      <c r="E191" s="233" t="s">
        <v>1</v>
      </c>
      <c r="F191" s="234" t="s">
        <v>235</v>
      </c>
      <c r="G191" s="232"/>
      <c r="H191" s="235">
        <v>12</v>
      </c>
      <c r="I191" s="236"/>
      <c r="J191" s="232"/>
      <c r="K191" s="232"/>
      <c r="L191" s="237"/>
      <c r="M191" s="238"/>
      <c r="N191" s="239"/>
      <c r="O191" s="239"/>
      <c r="P191" s="239"/>
      <c r="Q191" s="239"/>
      <c r="R191" s="239"/>
      <c r="S191" s="239"/>
      <c r="T191" s="240"/>
      <c r="AT191" s="241" t="s">
        <v>159</v>
      </c>
      <c r="AU191" s="241" t="s">
        <v>87</v>
      </c>
      <c r="AV191" s="14" t="s">
        <v>87</v>
      </c>
      <c r="AW191" s="14" t="s">
        <v>33</v>
      </c>
      <c r="AX191" s="14" t="s">
        <v>77</v>
      </c>
      <c r="AY191" s="241" t="s">
        <v>149</v>
      </c>
    </row>
    <row r="192" spans="1:65" s="13" customFormat="1">
      <c r="B192" s="221"/>
      <c r="C192" s="222"/>
      <c r="D192" s="217" t="s">
        <v>159</v>
      </c>
      <c r="E192" s="223" t="s">
        <v>1</v>
      </c>
      <c r="F192" s="224" t="s">
        <v>876</v>
      </c>
      <c r="G192" s="222"/>
      <c r="H192" s="223" t="s">
        <v>1</v>
      </c>
      <c r="I192" s="225"/>
      <c r="J192" s="222"/>
      <c r="K192" s="222"/>
      <c r="L192" s="226"/>
      <c r="M192" s="227"/>
      <c r="N192" s="228"/>
      <c r="O192" s="228"/>
      <c r="P192" s="228"/>
      <c r="Q192" s="228"/>
      <c r="R192" s="228"/>
      <c r="S192" s="228"/>
      <c r="T192" s="229"/>
      <c r="AT192" s="230" t="s">
        <v>159</v>
      </c>
      <c r="AU192" s="230" t="s">
        <v>87</v>
      </c>
      <c r="AV192" s="13" t="s">
        <v>85</v>
      </c>
      <c r="AW192" s="13" t="s">
        <v>33</v>
      </c>
      <c r="AX192" s="13" t="s">
        <v>77</v>
      </c>
      <c r="AY192" s="230" t="s">
        <v>149</v>
      </c>
    </row>
    <row r="193" spans="1:65" s="14" customFormat="1">
      <c r="B193" s="231"/>
      <c r="C193" s="232"/>
      <c r="D193" s="217" t="s">
        <v>159</v>
      </c>
      <c r="E193" s="233" t="s">
        <v>1</v>
      </c>
      <c r="F193" s="234" t="s">
        <v>235</v>
      </c>
      <c r="G193" s="232"/>
      <c r="H193" s="235">
        <v>12</v>
      </c>
      <c r="I193" s="236"/>
      <c r="J193" s="232"/>
      <c r="K193" s="232"/>
      <c r="L193" s="237"/>
      <c r="M193" s="238"/>
      <c r="N193" s="239"/>
      <c r="O193" s="239"/>
      <c r="P193" s="239"/>
      <c r="Q193" s="239"/>
      <c r="R193" s="239"/>
      <c r="S193" s="239"/>
      <c r="T193" s="240"/>
      <c r="AT193" s="241" t="s">
        <v>159</v>
      </c>
      <c r="AU193" s="241" t="s">
        <v>87</v>
      </c>
      <c r="AV193" s="14" t="s">
        <v>87</v>
      </c>
      <c r="AW193" s="14" t="s">
        <v>33</v>
      </c>
      <c r="AX193" s="14" t="s">
        <v>77</v>
      </c>
      <c r="AY193" s="241" t="s">
        <v>149</v>
      </c>
    </row>
    <row r="194" spans="1:65" s="15" customFormat="1">
      <c r="B194" s="242"/>
      <c r="C194" s="243"/>
      <c r="D194" s="217" t="s">
        <v>159</v>
      </c>
      <c r="E194" s="244" t="s">
        <v>1</v>
      </c>
      <c r="F194" s="245" t="s">
        <v>215</v>
      </c>
      <c r="G194" s="243"/>
      <c r="H194" s="246">
        <v>24</v>
      </c>
      <c r="I194" s="247"/>
      <c r="J194" s="243"/>
      <c r="K194" s="243"/>
      <c r="L194" s="248"/>
      <c r="M194" s="249"/>
      <c r="N194" s="250"/>
      <c r="O194" s="250"/>
      <c r="P194" s="250"/>
      <c r="Q194" s="250"/>
      <c r="R194" s="250"/>
      <c r="S194" s="250"/>
      <c r="T194" s="251"/>
      <c r="AT194" s="252" t="s">
        <v>159</v>
      </c>
      <c r="AU194" s="252" t="s">
        <v>87</v>
      </c>
      <c r="AV194" s="15" t="s">
        <v>156</v>
      </c>
      <c r="AW194" s="15" t="s">
        <v>33</v>
      </c>
      <c r="AX194" s="15" t="s">
        <v>85</v>
      </c>
      <c r="AY194" s="252" t="s">
        <v>149</v>
      </c>
    </row>
    <row r="195" spans="1:65" s="2" customFormat="1" ht="21.75" customHeight="1">
      <c r="A195" s="34"/>
      <c r="B195" s="35"/>
      <c r="C195" s="204" t="s">
        <v>245</v>
      </c>
      <c r="D195" s="204" t="s">
        <v>151</v>
      </c>
      <c r="E195" s="205" t="s">
        <v>420</v>
      </c>
      <c r="F195" s="206" t="s">
        <v>421</v>
      </c>
      <c r="G195" s="207" t="s">
        <v>238</v>
      </c>
      <c r="H195" s="208">
        <v>0.09</v>
      </c>
      <c r="I195" s="209"/>
      <c r="J195" s="210">
        <f>ROUND(I195*H195,2)</f>
        <v>0</v>
      </c>
      <c r="K195" s="206" t="s">
        <v>155</v>
      </c>
      <c r="L195" s="39"/>
      <c r="M195" s="211" t="s">
        <v>1</v>
      </c>
      <c r="N195" s="212" t="s">
        <v>42</v>
      </c>
      <c r="O195" s="71"/>
      <c r="P195" s="213">
        <f>O195*H195</f>
        <v>0</v>
      </c>
      <c r="Q195" s="213">
        <v>0</v>
      </c>
      <c r="R195" s="213">
        <f>Q195*H195</f>
        <v>0</v>
      </c>
      <c r="S195" s="213">
        <v>0</v>
      </c>
      <c r="T195" s="214">
        <f>S195*H195</f>
        <v>0</v>
      </c>
      <c r="U195" s="34"/>
      <c r="V195" s="34"/>
      <c r="W195" s="34"/>
      <c r="X195" s="34"/>
      <c r="Y195" s="34"/>
      <c r="Z195" s="34"/>
      <c r="AA195" s="34"/>
      <c r="AB195" s="34"/>
      <c r="AC195" s="34"/>
      <c r="AD195" s="34"/>
      <c r="AE195" s="34"/>
      <c r="AR195" s="215" t="s">
        <v>156</v>
      </c>
      <c r="AT195" s="215" t="s">
        <v>151</v>
      </c>
      <c r="AU195" s="215" t="s">
        <v>87</v>
      </c>
      <c r="AY195" s="17" t="s">
        <v>149</v>
      </c>
      <c r="BE195" s="216">
        <f>IF(N195="základní",J195,0)</f>
        <v>0</v>
      </c>
      <c r="BF195" s="216">
        <f>IF(N195="snížená",J195,0)</f>
        <v>0</v>
      </c>
      <c r="BG195" s="216">
        <f>IF(N195="zákl. přenesená",J195,0)</f>
        <v>0</v>
      </c>
      <c r="BH195" s="216">
        <f>IF(N195="sníž. přenesená",J195,0)</f>
        <v>0</v>
      </c>
      <c r="BI195" s="216">
        <f>IF(N195="nulová",J195,0)</f>
        <v>0</v>
      </c>
      <c r="BJ195" s="17" t="s">
        <v>85</v>
      </c>
      <c r="BK195" s="216">
        <f>ROUND(I195*H195,2)</f>
        <v>0</v>
      </c>
      <c r="BL195" s="17" t="s">
        <v>156</v>
      </c>
      <c r="BM195" s="215" t="s">
        <v>887</v>
      </c>
    </row>
    <row r="196" spans="1:65" s="2" customFormat="1" ht="78">
      <c r="A196" s="34"/>
      <c r="B196" s="35"/>
      <c r="C196" s="36"/>
      <c r="D196" s="217" t="s">
        <v>158</v>
      </c>
      <c r="E196" s="36"/>
      <c r="F196" s="218" t="s">
        <v>423</v>
      </c>
      <c r="G196" s="36"/>
      <c r="H196" s="36"/>
      <c r="I196" s="116"/>
      <c r="J196" s="36"/>
      <c r="K196" s="36"/>
      <c r="L196" s="39"/>
      <c r="M196" s="219"/>
      <c r="N196" s="220"/>
      <c r="O196" s="71"/>
      <c r="P196" s="71"/>
      <c r="Q196" s="71"/>
      <c r="R196" s="71"/>
      <c r="S196" s="71"/>
      <c r="T196" s="72"/>
      <c r="U196" s="34"/>
      <c r="V196" s="34"/>
      <c r="W196" s="34"/>
      <c r="X196" s="34"/>
      <c r="Y196" s="34"/>
      <c r="Z196" s="34"/>
      <c r="AA196" s="34"/>
      <c r="AB196" s="34"/>
      <c r="AC196" s="34"/>
      <c r="AD196" s="34"/>
      <c r="AE196" s="34"/>
      <c r="AT196" s="17" t="s">
        <v>158</v>
      </c>
      <c r="AU196" s="17" t="s">
        <v>87</v>
      </c>
    </row>
    <row r="197" spans="1:65" s="2" customFormat="1" ht="19.5">
      <c r="A197" s="34"/>
      <c r="B197" s="35"/>
      <c r="C197" s="36"/>
      <c r="D197" s="217" t="s">
        <v>241</v>
      </c>
      <c r="E197" s="36"/>
      <c r="F197" s="253" t="s">
        <v>242</v>
      </c>
      <c r="G197" s="36"/>
      <c r="H197" s="36"/>
      <c r="I197" s="116"/>
      <c r="J197" s="36"/>
      <c r="K197" s="36"/>
      <c r="L197" s="39"/>
      <c r="M197" s="219"/>
      <c r="N197" s="220"/>
      <c r="O197" s="71"/>
      <c r="P197" s="71"/>
      <c r="Q197" s="71"/>
      <c r="R197" s="71"/>
      <c r="S197" s="71"/>
      <c r="T197" s="72"/>
      <c r="U197" s="34"/>
      <c r="V197" s="34"/>
      <c r="W197" s="34"/>
      <c r="X197" s="34"/>
      <c r="Y197" s="34"/>
      <c r="Z197" s="34"/>
      <c r="AA197" s="34"/>
      <c r="AB197" s="34"/>
      <c r="AC197" s="34"/>
      <c r="AD197" s="34"/>
      <c r="AE197" s="34"/>
      <c r="AT197" s="17" t="s">
        <v>241</v>
      </c>
      <c r="AU197" s="17" t="s">
        <v>87</v>
      </c>
    </row>
    <row r="198" spans="1:65" s="13" customFormat="1">
      <c r="B198" s="221"/>
      <c r="C198" s="222"/>
      <c r="D198" s="217" t="s">
        <v>159</v>
      </c>
      <c r="E198" s="223" t="s">
        <v>1</v>
      </c>
      <c r="F198" s="224" t="s">
        <v>869</v>
      </c>
      <c r="G198" s="222"/>
      <c r="H198" s="223" t="s">
        <v>1</v>
      </c>
      <c r="I198" s="225"/>
      <c r="J198" s="222"/>
      <c r="K198" s="222"/>
      <c r="L198" s="226"/>
      <c r="M198" s="227"/>
      <c r="N198" s="228"/>
      <c r="O198" s="228"/>
      <c r="P198" s="228"/>
      <c r="Q198" s="228"/>
      <c r="R198" s="228"/>
      <c r="S198" s="228"/>
      <c r="T198" s="229"/>
      <c r="AT198" s="230" t="s">
        <v>159</v>
      </c>
      <c r="AU198" s="230" t="s">
        <v>87</v>
      </c>
      <c r="AV198" s="13" t="s">
        <v>85</v>
      </c>
      <c r="AW198" s="13" t="s">
        <v>33</v>
      </c>
      <c r="AX198" s="13" t="s">
        <v>77</v>
      </c>
      <c r="AY198" s="230" t="s">
        <v>149</v>
      </c>
    </row>
    <row r="199" spans="1:65" s="14" customFormat="1">
      <c r="B199" s="231"/>
      <c r="C199" s="232"/>
      <c r="D199" s="217" t="s">
        <v>159</v>
      </c>
      <c r="E199" s="233" t="s">
        <v>1</v>
      </c>
      <c r="F199" s="234" t="s">
        <v>888</v>
      </c>
      <c r="G199" s="232"/>
      <c r="H199" s="235">
        <v>0.09</v>
      </c>
      <c r="I199" s="236"/>
      <c r="J199" s="232"/>
      <c r="K199" s="232"/>
      <c r="L199" s="237"/>
      <c r="M199" s="238"/>
      <c r="N199" s="239"/>
      <c r="O199" s="239"/>
      <c r="P199" s="239"/>
      <c r="Q199" s="239"/>
      <c r="R199" s="239"/>
      <c r="S199" s="239"/>
      <c r="T199" s="240"/>
      <c r="AT199" s="241" t="s">
        <v>159</v>
      </c>
      <c r="AU199" s="241" t="s">
        <v>87</v>
      </c>
      <c r="AV199" s="14" t="s">
        <v>87</v>
      </c>
      <c r="AW199" s="14" t="s">
        <v>33</v>
      </c>
      <c r="AX199" s="14" t="s">
        <v>85</v>
      </c>
      <c r="AY199" s="241" t="s">
        <v>149</v>
      </c>
    </row>
    <row r="200" spans="1:65" s="2" customFormat="1" ht="21.75" customHeight="1">
      <c r="A200" s="34"/>
      <c r="B200" s="35"/>
      <c r="C200" s="204" t="s">
        <v>255</v>
      </c>
      <c r="D200" s="204" t="s">
        <v>151</v>
      </c>
      <c r="E200" s="205" t="s">
        <v>433</v>
      </c>
      <c r="F200" s="206" t="s">
        <v>434</v>
      </c>
      <c r="G200" s="207" t="s">
        <v>238</v>
      </c>
      <c r="H200" s="208">
        <v>1.163</v>
      </c>
      <c r="I200" s="209"/>
      <c r="J200" s="210">
        <f>ROUND(I200*H200,2)</f>
        <v>0</v>
      </c>
      <c r="K200" s="206" t="s">
        <v>155</v>
      </c>
      <c r="L200" s="39"/>
      <c r="M200" s="211" t="s">
        <v>1</v>
      </c>
      <c r="N200" s="212" t="s">
        <v>42</v>
      </c>
      <c r="O200" s="71"/>
      <c r="P200" s="213">
        <f>O200*H200</f>
        <v>0</v>
      </c>
      <c r="Q200" s="213">
        <v>0</v>
      </c>
      <c r="R200" s="213">
        <f>Q200*H200</f>
        <v>0</v>
      </c>
      <c r="S200" s="213">
        <v>0</v>
      </c>
      <c r="T200" s="214">
        <f>S200*H200</f>
        <v>0</v>
      </c>
      <c r="U200" s="34"/>
      <c r="V200" s="34"/>
      <c r="W200" s="34"/>
      <c r="X200" s="34"/>
      <c r="Y200" s="34"/>
      <c r="Z200" s="34"/>
      <c r="AA200" s="34"/>
      <c r="AB200" s="34"/>
      <c r="AC200" s="34"/>
      <c r="AD200" s="34"/>
      <c r="AE200" s="34"/>
      <c r="AR200" s="215" t="s">
        <v>156</v>
      </c>
      <c r="AT200" s="215" t="s">
        <v>151</v>
      </c>
      <c r="AU200" s="215" t="s">
        <v>87</v>
      </c>
      <c r="AY200" s="17" t="s">
        <v>149</v>
      </c>
      <c r="BE200" s="216">
        <f>IF(N200="základní",J200,0)</f>
        <v>0</v>
      </c>
      <c r="BF200" s="216">
        <f>IF(N200="snížená",J200,0)</f>
        <v>0</v>
      </c>
      <c r="BG200" s="216">
        <f>IF(N200="zákl. přenesená",J200,0)</f>
        <v>0</v>
      </c>
      <c r="BH200" s="216">
        <f>IF(N200="sníž. přenesená",J200,0)</f>
        <v>0</v>
      </c>
      <c r="BI200" s="216">
        <f>IF(N200="nulová",J200,0)</f>
        <v>0</v>
      </c>
      <c r="BJ200" s="17" t="s">
        <v>85</v>
      </c>
      <c r="BK200" s="216">
        <f>ROUND(I200*H200,2)</f>
        <v>0</v>
      </c>
      <c r="BL200" s="17" t="s">
        <v>156</v>
      </c>
      <c r="BM200" s="215" t="s">
        <v>889</v>
      </c>
    </row>
    <row r="201" spans="1:65" s="2" customFormat="1" ht="78">
      <c r="A201" s="34"/>
      <c r="B201" s="35"/>
      <c r="C201" s="36"/>
      <c r="D201" s="217" t="s">
        <v>158</v>
      </c>
      <c r="E201" s="36"/>
      <c r="F201" s="218" t="s">
        <v>436</v>
      </c>
      <c r="G201" s="36"/>
      <c r="H201" s="36"/>
      <c r="I201" s="116"/>
      <c r="J201" s="36"/>
      <c r="K201" s="36"/>
      <c r="L201" s="39"/>
      <c r="M201" s="219"/>
      <c r="N201" s="220"/>
      <c r="O201" s="71"/>
      <c r="P201" s="71"/>
      <c r="Q201" s="71"/>
      <c r="R201" s="71"/>
      <c r="S201" s="71"/>
      <c r="T201" s="72"/>
      <c r="U201" s="34"/>
      <c r="V201" s="34"/>
      <c r="W201" s="34"/>
      <c r="X201" s="34"/>
      <c r="Y201" s="34"/>
      <c r="Z201" s="34"/>
      <c r="AA201" s="34"/>
      <c r="AB201" s="34"/>
      <c r="AC201" s="34"/>
      <c r="AD201" s="34"/>
      <c r="AE201" s="34"/>
      <c r="AT201" s="17" t="s">
        <v>158</v>
      </c>
      <c r="AU201" s="17" t="s">
        <v>87</v>
      </c>
    </row>
    <row r="202" spans="1:65" s="2" customFormat="1" ht="19.5">
      <c r="A202" s="34"/>
      <c r="B202" s="35"/>
      <c r="C202" s="36"/>
      <c r="D202" s="217" t="s">
        <v>241</v>
      </c>
      <c r="E202" s="36"/>
      <c r="F202" s="253" t="s">
        <v>242</v>
      </c>
      <c r="G202" s="36"/>
      <c r="H202" s="36"/>
      <c r="I202" s="116"/>
      <c r="J202" s="36"/>
      <c r="K202" s="36"/>
      <c r="L202" s="39"/>
      <c r="M202" s="219"/>
      <c r="N202" s="220"/>
      <c r="O202" s="71"/>
      <c r="P202" s="71"/>
      <c r="Q202" s="71"/>
      <c r="R202" s="71"/>
      <c r="S202" s="71"/>
      <c r="T202" s="72"/>
      <c r="U202" s="34"/>
      <c r="V202" s="34"/>
      <c r="W202" s="34"/>
      <c r="X202" s="34"/>
      <c r="Y202" s="34"/>
      <c r="Z202" s="34"/>
      <c r="AA202" s="34"/>
      <c r="AB202" s="34"/>
      <c r="AC202" s="34"/>
      <c r="AD202" s="34"/>
      <c r="AE202" s="34"/>
      <c r="AT202" s="17" t="s">
        <v>241</v>
      </c>
      <c r="AU202" s="17" t="s">
        <v>87</v>
      </c>
    </row>
    <row r="203" spans="1:65" s="13" customFormat="1">
      <c r="B203" s="221"/>
      <c r="C203" s="222"/>
      <c r="D203" s="217" t="s">
        <v>159</v>
      </c>
      <c r="E203" s="223" t="s">
        <v>1</v>
      </c>
      <c r="F203" s="224" t="s">
        <v>869</v>
      </c>
      <c r="G203" s="222"/>
      <c r="H203" s="223" t="s">
        <v>1</v>
      </c>
      <c r="I203" s="225"/>
      <c r="J203" s="222"/>
      <c r="K203" s="222"/>
      <c r="L203" s="226"/>
      <c r="M203" s="227"/>
      <c r="N203" s="228"/>
      <c r="O203" s="228"/>
      <c r="P203" s="228"/>
      <c r="Q203" s="228"/>
      <c r="R203" s="228"/>
      <c r="S203" s="228"/>
      <c r="T203" s="229"/>
      <c r="AT203" s="230" t="s">
        <v>159</v>
      </c>
      <c r="AU203" s="230" t="s">
        <v>87</v>
      </c>
      <c r="AV203" s="13" t="s">
        <v>85</v>
      </c>
      <c r="AW203" s="13" t="s">
        <v>33</v>
      </c>
      <c r="AX203" s="13" t="s">
        <v>77</v>
      </c>
      <c r="AY203" s="230" t="s">
        <v>149</v>
      </c>
    </row>
    <row r="204" spans="1:65" s="14" customFormat="1">
      <c r="B204" s="231"/>
      <c r="C204" s="232"/>
      <c r="D204" s="217" t="s">
        <v>159</v>
      </c>
      <c r="E204" s="233" t="s">
        <v>1</v>
      </c>
      <c r="F204" s="234" t="s">
        <v>890</v>
      </c>
      <c r="G204" s="232"/>
      <c r="H204" s="235">
        <v>0.71299999999999997</v>
      </c>
      <c r="I204" s="236"/>
      <c r="J204" s="232"/>
      <c r="K204" s="232"/>
      <c r="L204" s="237"/>
      <c r="M204" s="238"/>
      <c r="N204" s="239"/>
      <c r="O204" s="239"/>
      <c r="P204" s="239"/>
      <c r="Q204" s="239"/>
      <c r="R204" s="239"/>
      <c r="S204" s="239"/>
      <c r="T204" s="240"/>
      <c r="AT204" s="241" t="s">
        <v>159</v>
      </c>
      <c r="AU204" s="241" t="s">
        <v>87</v>
      </c>
      <c r="AV204" s="14" t="s">
        <v>87</v>
      </c>
      <c r="AW204" s="14" t="s">
        <v>33</v>
      </c>
      <c r="AX204" s="14" t="s">
        <v>77</v>
      </c>
      <c r="AY204" s="241" t="s">
        <v>149</v>
      </c>
    </row>
    <row r="205" spans="1:65" s="13" customFormat="1">
      <c r="B205" s="221"/>
      <c r="C205" s="222"/>
      <c r="D205" s="217" t="s">
        <v>159</v>
      </c>
      <c r="E205" s="223" t="s">
        <v>1</v>
      </c>
      <c r="F205" s="224" t="s">
        <v>891</v>
      </c>
      <c r="G205" s="222"/>
      <c r="H205" s="223" t="s">
        <v>1</v>
      </c>
      <c r="I205" s="225"/>
      <c r="J205" s="222"/>
      <c r="K205" s="222"/>
      <c r="L205" s="226"/>
      <c r="M205" s="227"/>
      <c r="N205" s="228"/>
      <c r="O205" s="228"/>
      <c r="P205" s="228"/>
      <c r="Q205" s="228"/>
      <c r="R205" s="228"/>
      <c r="S205" s="228"/>
      <c r="T205" s="229"/>
      <c r="AT205" s="230" t="s">
        <v>159</v>
      </c>
      <c r="AU205" s="230" t="s">
        <v>87</v>
      </c>
      <c r="AV205" s="13" t="s">
        <v>85</v>
      </c>
      <c r="AW205" s="13" t="s">
        <v>33</v>
      </c>
      <c r="AX205" s="13" t="s">
        <v>77</v>
      </c>
      <c r="AY205" s="230" t="s">
        <v>149</v>
      </c>
    </row>
    <row r="206" spans="1:65" s="14" customFormat="1">
      <c r="B206" s="231"/>
      <c r="C206" s="232"/>
      <c r="D206" s="217" t="s">
        <v>159</v>
      </c>
      <c r="E206" s="233" t="s">
        <v>1</v>
      </c>
      <c r="F206" s="234" t="s">
        <v>892</v>
      </c>
      <c r="G206" s="232"/>
      <c r="H206" s="235">
        <v>0.45</v>
      </c>
      <c r="I206" s="236"/>
      <c r="J206" s="232"/>
      <c r="K206" s="232"/>
      <c r="L206" s="237"/>
      <c r="M206" s="238"/>
      <c r="N206" s="239"/>
      <c r="O206" s="239"/>
      <c r="P206" s="239"/>
      <c r="Q206" s="239"/>
      <c r="R206" s="239"/>
      <c r="S206" s="239"/>
      <c r="T206" s="240"/>
      <c r="AT206" s="241" t="s">
        <v>159</v>
      </c>
      <c r="AU206" s="241" t="s">
        <v>87</v>
      </c>
      <c r="AV206" s="14" t="s">
        <v>87</v>
      </c>
      <c r="AW206" s="14" t="s">
        <v>33</v>
      </c>
      <c r="AX206" s="14" t="s">
        <v>77</v>
      </c>
      <c r="AY206" s="241" t="s">
        <v>149</v>
      </c>
    </row>
    <row r="207" spans="1:65" s="15" customFormat="1">
      <c r="B207" s="242"/>
      <c r="C207" s="243"/>
      <c r="D207" s="217" t="s">
        <v>159</v>
      </c>
      <c r="E207" s="244" t="s">
        <v>1</v>
      </c>
      <c r="F207" s="245" t="s">
        <v>215</v>
      </c>
      <c r="G207" s="243"/>
      <c r="H207" s="246">
        <v>1.163</v>
      </c>
      <c r="I207" s="247"/>
      <c r="J207" s="243"/>
      <c r="K207" s="243"/>
      <c r="L207" s="248"/>
      <c r="M207" s="249"/>
      <c r="N207" s="250"/>
      <c r="O207" s="250"/>
      <c r="P207" s="250"/>
      <c r="Q207" s="250"/>
      <c r="R207" s="250"/>
      <c r="S207" s="250"/>
      <c r="T207" s="251"/>
      <c r="AT207" s="252" t="s">
        <v>159</v>
      </c>
      <c r="AU207" s="252" t="s">
        <v>87</v>
      </c>
      <c r="AV207" s="15" t="s">
        <v>156</v>
      </c>
      <c r="AW207" s="15" t="s">
        <v>33</v>
      </c>
      <c r="AX207" s="15" t="s">
        <v>85</v>
      </c>
      <c r="AY207" s="252" t="s">
        <v>149</v>
      </c>
    </row>
    <row r="208" spans="1:65" s="2" customFormat="1" ht="21.75" customHeight="1">
      <c r="A208" s="34"/>
      <c r="B208" s="35"/>
      <c r="C208" s="204" t="s">
        <v>8</v>
      </c>
      <c r="D208" s="204" t="s">
        <v>151</v>
      </c>
      <c r="E208" s="205" t="s">
        <v>441</v>
      </c>
      <c r="F208" s="206" t="s">
        <v>442</v>
      </c>
      <c r="G208" s="207" t="s">
        <v>154</v>
      </c>
      <c r="H208" s="208">
        <v>99.7</v>
      </c>
      <c r="I208" s="209"/>
      <c r="J208" s="210">
        <f>ROUND(I208*H208,2)</f>
        <v>0</v>
      </c>
      <c r="K208" s="206" t="s">
        <v>155</v>
      </c>
      <c r="L208" s="39"/>
      <c r="M208" s="211" t="s">
        <v>1</v>
      </c>
      <c r="N208" s="212" t="s">
        <v>42</v>
      </c>
      <c r="O208" s="71"/>
      <c r="P208" s="213">
        <f>O208*H208</f>
        <v>0</v>
      </c>
      <c r="Q208" s="213">
        <v>0</v>
      </c>
      <c r="R208" s="213">
        <f>Q208*H208</f>
        <v>0</v>
      </c>
      <c r="S208" s="213">
        <v>0</v>
      </c>
      <c r="T208" s="214">
        <f>S208*H208</f>
        <v>0</v>
      </c>
      <c r="U208" s="34"/>
      <c r="V208" s="34"/>
      <c r="W208" s="34"/>
      <c r="X208" s="34"/>
      <c r="Y208" s="34"/>
      <c r="Z208" s="34"/>
      <c r="AA208" s="34"/>
      <c r="AB208" s="34"/>
      <c r="AC208" s="34"/>
      <c r="AD208" s="34"/>
      <c r="AE208" s="34"/>
      <c r="AR208" s="215" t="s">
        <v>156</v>
      </c>
      <c r="AT208" s="215" t="s">
        <v>151</v>
      </c>
      <c r="AU208" s="215" t="s">
        <v>87</v>
      </c>
      <c r="AY208" s="17" t="s">
        <v>149</v>
      </c>
      <c r="BE208" s="216">
        <f>IF(N208="základní",J208,0)</f>
        <v>0</v>
      </c>
      <c r="BF208" s="216">
        <f>IF(N208="snížená",J208,0)</f>
        <v>0</v>
      </c>
      <c r="BG208" s="216">
        <f>IF(N208="zákl. přenesená",J208,0)</f>
        <v>0</v>
      </c>
      <c r="BH208" s="216">
        <f>IF(N208="sníž. přenesená",J208,0)</f>
        <v>0</v>
      </c>
      <c r="BI208" s="216">
        <f>IF(N208="nulová",J208,0)</f>
        <v>0</v>
      </c>
      <c r="BJ208" s="17" t="s">
        <v>85</v>
      </c>
      <c r="BK208" s="216">
        <f>ROUND(I208*H208,2)</f>
        <v>0</v>
      </c>
      <c r="BL208" s="17" t="s">
        <v>156</v>
      </c>
      <c r="BM208" s="215" t="s">
        <v>893</v>
      </c>
    </row>
    <row r="209" spans="1:65" s="2" customFormat="1" ht="78">
      <c r="A209" s="34"/>
      <c r="B209" s="35"/>
      <c r="C209" s="36"/>
      <c r="D209" s="217" t="s">
        <v>158</v>
      </c>
      <c r="E209" s="36"/>
      <c r="F209" s="218" t="s">
        <v>444</v>
      </c>
      <c r="G209" s="36"/>
      <c r="H209" s="36"/>
      <c r="I209" s="116"/>
      <c r="J209" s="36"/>
      <c r="K209" s="36"/>
      <c r="L209" s="39"/>
      <c r="M209" s="219"/>
      <c r="N209" s="220"/>
      <c r="O209" s="71"/>
      <c r="P209" s="71"/>
      <c r="Q209" s="71"/>
      <c r="R209" s="71"/>
      <c r="S209" s="71"/>
      <c r="T209" s="72"/>
      <c r="U209" s="34"/>
      <c r="V209" s="34"/>
      <c r="W209" s="34"/>
      <c r="X209" s="34"/>
      <c r="Y209" s="34"/>
      <c r="Z209" s="34"/>
      <c r="AA209" s="34"/>
      <c r="AB209" s="34"/>
      <c r="AC209" s="34"/>
      <c r="AD209" s="34"/>
      <c r="AE209" s="34"/>
      <c r="AT209" s="17" t="s">
        <v>158</v>
      </c>
      <c r="AU209" s="17" t="s">
        <v>87</v>
      </c>
    </row>
    <row r="210" spans="1:65" s="2" customFormat="1" ht="19.5">
      <c r="A210" s="34"/>
      <c r="B210" s="35"/>
      <c r="C210" s="36"/>
      <c r="D210" s="217" t="s">
        <v>241</v>
      </c>
      <c r="E210" s="36"/>
      <c r="F210" s="253" t="s">
        <v>250</v>
      </c>
      <c r="G210" s="36"/>
      <c r="H210" s="36"/>
      <c r="I210" s="116"/>
      <c r="J210" s="36"/>
      <c r="K210" s="36"/>
      <c r="L210" s="39"/>
      <c r="M210" s="219"/>
      <c r="N210" s="220"/>
      <c r="O210" s="71"/>
      <c r="P210" s="71"/>
      <c r="Q210" s="71"/>
      <c r="R210" s="71"/>
      <c r="S210" s="71"/>
      <c r="T210" s="72"/>
      <c r="U210" s="34"/>
      <c r="V210" s="34"/>
      <c r="W210" s="34"/>
      <c r="X210" s="34"/>
      <c r="Y210" s="34"/>
      <c r="Z210" s="34"/>
      <c r="AA210" s="34"/>
      <c r="AB210" s="34"/>
      <c r="AC210" s="34"/>
      <c r="AD210" s="34"/>
      <c r="AE210" s="34"/>
      <c r="AT210" s="17" t="s">
        <v>241</v>
      </c>
      <c r="AU210" s="17" t="s">
        <v>87</v>
      </c>
    </row>
    <row r="211" spans="1:65" s="13" customFormat="1">
      <c r="B211" s="221"/>
      <c r="C211" s="222"/>
      <c r="D211" s="217" t="s">
        <v>159</v>
      </c>
      <c r="E211" s="223" t="s">
        <v>1</v>
      </c>
      <c r="F211" s="224" t="s">
        <v>160</v>
      </c>
      <c r="G211" s="222"/>
      <c r="H211" s="223" t="s">
        <v>1</v>
      </c>
      <c r="I211" s="225"/>
      <c r="J211" s="222"/>
      <c r="K211" s="222"/>
      <c r="L211" s="226"/>
      <c r="M211" s="227"/>
      <c r="N211" s="228"/>
      <c r="O211" s="228"/>
      <c r="P211" s="228"/>
      <c r="Q211" s="228"/>
      <c r="R211" s="228"/>
      <c r="S211" s="228"/>
      <c r="T211" s="229"/>
      <c r="AT211" s="230" t="s">
        <v>159</v>
      </c>
      <c r="AU211" s="230" t="s">
        <v>87</v>
      </c>
      <c r="AV211" s="13" t="s">
        <v>85</v>
      </c>
      <c r="AW211" s="13" t="s">
        <v>33</v>
      </c>
      <c r="AX211" s="13" t="s">
        <v>77</v>
      </c>
      <c r="AY211" s="230" t="s">
        <v>149</v>
      </c>
    </row>
    <row r="212" spans="1:65" s="14" customFormat="1">
      <c r="B212" s="231"/>
      <c r="C212" s="232"/>
      <c r="D212" s="217" t="s">
        <v>159</v>
      </c>
      <c r="E212" s="233" t="s">
        <v>1</v>
      </c>
      <c r="F212" s="234" t="s">
        <v>251</v>
      </c>
      <c r="G212" s="232"/>
      <c r="H212" s="235">
        <v>49.85</v>
      </c>
      <c r="I212" s="236"/>
      <c r="J212" s="232"/>
      <c r="K212" s="232"/>
      <c r="L212" s="237"/>
      <c r="M212" s="238"/>
      <c r="N212" s="239"/>
      <c r="O212" s="239"/>
      <c r="P212" s="239"/>
      <c r="Q212" s="239"/>
      <c r="R212" s="239"/>
      <c r="S212" s="239"/>
      <c r="T212" s="240"/>
      <c r="AT212" s="241" t="s">
        <v>159</v>
      </c>
      <c r="AU212" s="241" t="s">
        <v>87</v>
      </c>
      <c r="AV212" s="14" t="s">
        <v>87</v>
      </c>
      <c r="AW212" s="14" t="s">
        <v>33</v>
      </c>
      <c r="AX212" s="14" t="s">
        <v>77</v>
      </c>
      <c r="AY212" s="241" t="s">
        <v>149</v>
      </c>
    </row>
    <row r="213" spans="1:65" s="13" customFormat="1">
      <c r="B213" s="221"/>
      <c r="C213" s="222"/>
      <c r="D213" s="217" t="s">
        <v>159</v>
      </c>
      <c r="E213" s="223" t="s">
        <v>1</v>
      </c>
      <c r="F213" s="224" t="s">
        <v>876</v>
      </c>
      <c r="G213" s="222"/>
      <c r="H213" s="223" t="s">
        <v>1</v>
      </c>
      <c r="I213" s="225"/>
      <c r="J213" s="222"/>
      <c r="K213" s="222"/>
      <c r="L213" s="226"/>
      <c r="M213" s="227"/>
      <c r="N213" s="228"/>
      <c r="O213" s="228"/>
      <c r="P213" s="228"/>
      <c r="Q213" s="228"/>
      <c r="R213" s="228"/>
      <c r="S213" s="228"/>
      <c r="T213" s="229"/>
      <c r="AT213" s="230" t="s">
        <v>159</v>
      </c>
      <c r="AU213" s="230" t="s">
        <v>87</v>
      </c>
      <c r="AV213" s="13" t="s">
        <v>85</v>
      </c>
      <c r="AW213" s="13" t="s">
        <v>33</v>
      </c>
      <c r="AX213" s="13" t="s">
        <v>77</v>
      </c>
      <c r="AY213" s="230" t="s">
        <v>149</v>
      </c>
    </row>
    <row r="214" spans="1:65" s="14" customFormat="1">
      <c r="B214" s="231"/>
      <c r="C214" s="232"/>
      <c r="D214" s="217" t="s">
        <v>159</v>
      </c>
      <c r="E214" s="233" t="s">
        <v>1</v>
      </c>
      <c r="F214" s="234" t="s">
        <v>251</v>
      </c>
      <c r="G214" s="232"/>
      <c r="H214" s="235">
        <v>49.85</v>
      </c>
      <c r="I214" s="236"/>
      <c r="J214" s="232"/>
      <c r="K214" s="232"/>
      <c r="L214" s="237"/>
      <c r="M214" s="238"/>
      <c r="N214" s="239"/>
      <c r="O214" s="239"/>
      <c r="P214" s="239"/>
      <c r="Q214" s="239"/>
      <c r="R214" s="239"/>
      <c r="S214" s="239"/>
      <c r="T214" s="240"/>
      <c r="AT214" s="241" t="s">
        <v>159</v>
      </c>
      <c r="AU214" s="241" t="s">
        <v>87</v>
      </c>
      <c r="AV214" s="14" t="s">
        <v>87</v>
      </c>
      <c r="AW214" s="14" t="s">
        <v>33</v>
      </c>
      <c r="AX214" s="14" t="s">
        <v>77</v>
      </c>
      <c r="AY214" s="241" t="s">
        <v>149</v>
      </c>
    </row>
    <row r="215" spans="1:65" s="15" customFormat="1">
      <c r="B215" s="242"/>
      <c r="C215" s="243"/>
      <c r="D215" s="217" t="s">
        <v>159</v>
      </c>
      <c r="E215" s="244" t="s">
        <v>1</v>
      </c>
      <c r="F215" s="245" t="s">
        <v>215</v>
      </c>
      <c r="G215" s="243"/>
      <c r="H215" s="246">
        <v>99.7</v>
      </c>
      <c r="I215" s="247"/>
      <c r="J215" s="243"/>
      <c r="K215" s="243"/>
      <c r="L215" s="248"/>
      <c r="M215" s="249"/>
      <c r="N215" s="250"/>
      <c r="O215" s="250"/>
      <c r="P215" s="250"/>
      <c r="Q215" s="250"/>
      <c r="R215" s="250"/>
      <c r="S215" s="250"/>
      <c r="T215" s="251"/>
      <c r="AT215" s="252" t="s">
        <v>159</v>
      </c>
      <c r="AU215" s="252" t="s">
        <v>87</v>
      </c>
      <c r="AV215" s="15" t="s">
        <v>156</v>
      </c>
      <c r="AW215" s="15" t="s">
        <v>33</v>
      </c>
      <c r="AX215" s="15" t="s">
        <v>85</v>
      </c>
      <c r="AY215" s="252" t="s">
        <v>149</v>
      </c>
    </row>
    <row r="216" spans="1:65" s="2" customFormat="1" ht="21.75" customHeight="1">
      <c r="A216" s="34"/>
      <c r="B216" s="35"/>
      <c r="C216" s="204" t="s">
        <v>278</v>
      </c>
      <c r="D216" s="204" t="s">
        <v>151</v>
      </c>
      <c r="E216" s="205" t="s">
        <v>498</v>
      </c>
      <c r="F216" s="206" t="s">
        <v>499</v>
      </c>
      <c r="G216" s="207" t="s">
        <v>258</v>
      </c>
      <c r="H216" s="208">
        <v>2</v>
      </c>
      <c r="I216" s="209"/>
      <c r="J216" s="210">
        <f>ROUND(I216*H216,2)</f>
        <v>0</v>
      </c>
      <c r="K216" s="206" t="s">
        <v>155</v>
      </c>
      <c r="L216" s="39"/>
      <c r="M216" s="211" t="s">
        <v>1</v>
      </c>
      <c r="N216" s="212" t="s">
        <v>42</v>
      </c>
      <c r="O216" s="71"/>
      <c r="P216" s="213">
        <f>O216*H216</f>
        <v>0</v>
      </c>
      <c r="Q216" s="213">
        <v>0</v>
      </c>
      <c r="R216" s="213">
        <f>Q216*H216</f>
        <v>0</v>
      </c>
      <c r="S216" s="213">
        <v>0</v>
      </c>
      <c r="T216" s="214">
        <f>S216*H216</f>
        <v>0</v>
      </c>
      <c r="U216" s="34"/>
      <c r="V216" s="34"/>
      <c r="W216" s="34"/>
      <c r="X216" s="34"/>
      <c r="Y216" s="34"/>
      <c r="Z216" s="34"/>
      <c r="AA216" s="34"/>
      <c r="AB216" s="34"/>
      <c r="AC216" s="34"/>
      <c r="AD216" s="34"/>
      <c r="AE216" s="34"/>
      <c r="AR216" s="215" t="s">
        <v>156</v>
      </c>
      <c r="AT216" s="215" t="s">
        <v>151</v>
      </c>
      <c r="AU216" s="215" t="s">
        <v>87</v>
      </c>
      <c r="AY216" s="17" t="s">
        <v>149</v>
      </c>
      <c r="BE216" s="216">
        <f>IF(N216="základní",J216,0)</f>
        <v>0</v>
      </c>
      <c r="BF216" s="216">
        <f>IF(N216="snížená",J216,0)</f>
        <v>0</v>
      </c>
      <c r="BG216" s="216">
        <f>IF(N216="zákl. přenesená",J216,0)</f>
        <v>0</v>
      </c>
      <c r="BH216" s="216">
        <f>IF(N216="sníž. přenesená",J216,0)</f>
        <v>0</v>
      </c>
      <c r="BI216" s="216">
        <f>IF(N216="nulová",J216,0)</f>
        <v>0</v>
      </c>
      <c r="BJ216" s="17" t="s">
        <v>85</v>
      </c>
      <c r="BK216" s="216">
        <f>ROUND(I216*H216,2)</f>
        <v>0</v>
      </c>
      <c r="BL216" s="17" t="s">
        <v>156</v>
      </c>
      <c r="BM216" s="215" t="s">
        <v>894</v>
      </c>
    </row>
    <row r="217" spans="1:65" s="2" customFormat="1" ht="117">
      <c r="A217" s="34"/>
      <c r="B217" s="35"/>
      <c r="C217" s="36"/>
      <c r="D217" s="217" t="s">
        <v>158</v>
      </c>
      <c r="E217" s="36"/>
      <c r="F217" s="218" t="s">
        <v>501</v>
      </c>
      <c r="G217" s="36"/>
      <c r="H217" s="36"/>
      <c r="I217" s="116"/>
      <c r="J217" s="36"/>
      <c r="K217" s="36"/>
      <c r="L217" s="39"/>
      <c r="M217" s="219"/>
      <c r="N217" s="220"/>
      <c r="O217" s="71"/>
      <c r="P217" s="71"/>
      <c r="Q217" s="71"/>
      <c r="R217" s="71"/>
      <c r="S217" s="71"/>
      <c r="T217" s="72"/>
      <c r="U217" s="34"/>
      <c r="V217" s="34"/>
      <c r="W217" s="34"/>
      <c r="X217" s="34"/>
      <c r="Y217" s="34"/>
      <c r="Z217" s="34"/>
      <c r="AA217" s="34"/>
      <c r="AB217" s="34"/>
      <c r="AC217" s="34"/>
      <c r="AD217" s="34"/>
      <c r="AE217" s="34"/>
      <c r="AT217" s="17" t="s">
        <v>158</v>
      </c>
      <c r="AU217" s="17" t="s">
        <v>87</v>
      </c>
    </row>
    <row r="218" spans="1:65" s="2" customFormat="1" ht="19.5">
      <c r="A218" s="34"/>
      <c r="B218" s="35"/>
      <c r="C218" s="36"/>
      <c r="D218" s="217" t="s">
        <v>241</v>
      </c>
      <c r="E218" s="36"/>
      <c r="F218" s="253" t="s">
        <v>502</v>
      </c>
      <c r="G218" s="36"/>
      <c r="H218" s="36"/>
      <c r="I218" s="116"/>
      <c r="J218" s="36"/>
      <c r="K218" s="36"/>
      <c r="L218" s="39"/>
      <c r="M218" s="219"/>
      <c r="N218" s="220"/>
      <c r="O218" s="71"/>
      <c r="P218" s="71"/>
      <c r="Q218" s="71"/>
      <c r="R218" s="71"/>
      <c r="S218" s="71"/>
      <c r="T218" s="72"/>
      <c r="U218" s="34"/>
      <c r="V218" s="34"/>
      <c r="W218" s="34"/>
      <c r="X218" s="34"/>
      <c r="Y218" s="34"/>
      <c r="Z218" s="34"/>
      <c r="AA218" s="34"/>
      <c r="AB218" s="34"/>
      <c r="AC218" s="34"/>
      <c r="AD218" s="34"/>
      <c r="AE218" s="34"/>
      <c r="AT218" s="17" t="s">
        <v>241</v>
      </c>
      <c r="AU218" s="17" t="s">
        <v>87</v>
      </c>
    </row>
    <row r="219" spans="1:65" s="13" customFormat="1">
      <c r="B219" s="221"/>
      <c r="C219" s="222"/>
      <c r="D219" s="217" t="s">
        <v>159</v>
      </c>
      <c r="E219" s="223" t="s">
        <v>1</v>
      </c>
      <c r="F219" s="224" t="s">
        <v>160</v>
      </c>
      <c r="G219" s="222"/>
      <c r="H219" s="223" t="s">
        <v>1</v>
      </c>
      <c r="I219" s="225"/>
      <c r="J219" s="222"/>
      <c r="K219" s="222"/>
      <c r="L219" s="226"/>
      <c r="M219" s="227"/>
      <c r="N219" s="228"/>
      <c r="O219" s="228"/>
      <c r="P219" s="228"/>
      <c r="Q219" s="228"/>
      <c r="R219" s="228"/>
      <c r="S219" s="228"/>
      <c r="T219" s="229"/>
      <c r="AT219" s="230" t="s">
        <v>159</v>
      </c>
      <c r="AU219" s="230" t="s">
        <v>87</v>
      </c>
      <c r="AV219" s="13" t="s">
        <v>85</v>
      </c>
      <c r="AW219" s="13" t="s">
        <v>33</v>
      </c>
      <c r="AX219" s="13" t="s">
        <v>77</v>
      </c>
      <c r="AY219" s="230" t="s">
        <v>149</v>
      </c>
    </row>
    <row r="220" spans="1:65" s="14" customFormat="1">
      <c r="B220" s="231"/>
      <c r="C220" s="232"/>
      <c r="D220" s="217" t="s">
        <v>159</v>
      </c>
      <c r="E220" s="233" t="s">
        <v>1</v>
      </c>
      <c r="F220" s="234" t="s">
        <v>85</v>
      </c>
      <c r="G220" s="232"/>
      <c r="H220" s="235">
        <v>1</v>
      </c>
      <c r="I220" s="236"/>
      <c r="J220" s="232"/>
      <c r="K220" s="232"/>
      <c r="L220" s="237"/>
      <c r="M220" s="238"/>
      <c r="N220" s="239"/>
      <c r="O220" s="239"/>
      <c r="P220" s="239"/>
      <c r="Q220" s="239"/>
      <c r="R220" s="239"/>
      <c r="S220" s="239"/>
      <c r="T220" s="240"/>
      <c r="AT220" s="241" t="s">
        <v>159</v>
      </c>
      <c r="AU220" s="241" t="s">
        <v>87</v>
      </c>
      <c r="AV220" s="14" t="s">
        <v>87</v>
      </c>
      <c r="AW220" s="14" t="s">
        <v>33</v>
      </c>
      <c r="AX220" s="14" t="s">
        <v>77</v>
      </c>
      <c r="AY220" s="241" t="s">
        <v>149</v>
      </c>
    </row>
    <row r="221" spans="1:65" s="13" customFormat="1">
      <c r="B221" s="221"/>
      <c r="C221" s="222"/>
      <c r="D221" s="217" t="s">
        <v>159</v>
      </c>
      <c r="E221" s="223" t="s">
        <v>1</v>
      </c>
      <c r="F221" s="224" t="s">
        <v>876</v>
      </c>
      <c r="G221" s="222"/>
      <c r="H221" s="223" t="s">
        <v>1</v>
      </c>
      <c r="I221" s="225"/>
      <c r="J221" s="222"/>
      <c r="K221" s="222"/>
      <c r="L221" s="226"/>
      <c r="M221" s="227"/>
      <c r="N221" s="228"/>
      <c r="O221" s="228"/>
      <c r="P221" s="228"/>
      <c r="Q221" s="228"/>
      <c r="R221" s="228"/>
      <c r="S221" s="228"/>
      <c r="T221" s="229"/>
      <c r="AT221" s="230" t="s">
        <v>159</v>
      </c>
      <c r="AU221" s="230" t="s">
        <v>87</v>
      </c>
      <c r="AV221" s="13" t="s">
        <v>85</v>
      </c>
      <c r="AW221" s="13" t="s">
        <v>33</v>
      </c>
      <c r="AX221" s="13" t="s">
        <v>77</v>
      </c>
      <c r="AY221" s="230" t="s">
        <v>149</v>
      </c>
    </row>
    <row r="222" spans="1:65" s="14" customFormat="1">
      <c r="B222" s="231"/>
      <c r="C222" s="232"/>
      <c r="D222" s="217" t="s">
        <v>159</v>
      </c>
      <c r="E222" s="233" t="s">
        <v>1</v>
      </c>
      <c r="F222" s="234" t="s">
        <v>85</v>
      </c>
      <c r="G222" s="232"/>
      <c r="H222" s="235">
        <v>1</v>
      </c>
      <c r="I222" s="236"/>
      <c r="J222" s="232"/>
      <c r="K222" s="232"/>
      <c r="L222" s="237"/>
      <c r="M222" s="238"/>
      <c r="N222" s="239"/>
      <c r="O222" s="239"/>
      <c r="P222" s="239"/>
      <c r="Q222" s="239"/>
      <c r="R222" s="239"/>
      <c r="S222" s="239"/>
      <c r="T222" s="240"/>
      <c r="AT222" s="241" t="s">
        <v>159</v>
      </c>
      <c r="AU222" s="241" t="s">
        <v>87</v>
      </c>
      <c r="AV222" s="14" t="s">
        <v>87</v>
      </c>
      <c r="AW222" s="14" t="s">
        <v>33</v>
      </c>
      <c r="AX222" s="14" t="s">
        <v>77</v>
      </c>
      <c r="AY222" s="241" t="s">
        <v>149</v>
      </c>
    </row>
    <row r="223" spans="1:65" s="15" customFormat="1">
      <c r="B223" s="242"/>
      <c r="C223" s="243"/>
      <c r="D223" s="217" t="s">
        <v>159</v>
      </c>
      <c r="E223" s="244" t="s">
        <v>1</v>
      </c>
      <c r="F223" s="245" t="s">
        <v>215</v>
      </c>
      <c r="G223" s="243"/>
      <c r="H223" s="246">
        <v>2</v>
      </c>
      <c r="I223" s="247"/>
      <c r="J223" s="243"/>
      <c r="K223" s="243"/>
      <c r="L223" s="248"/>
      <c r="M223" s="249"/>
      <c r="N223" s="250"/>
      <c r="O223" s="250"/>
      <c r="P223" s="250"/>
      <c r="Q223" s="250"/>
      <c r="R223" s="250"/>
      <c r="S223" s="250"/>
      <c r="T223" s="251"/>
      <c r="AT223" s="252" t="s">
        <v>159</v>
      </c>
      <c r="AU223" s="252" t="s">
        <v>87</v>
      </c>
      <c r="AV223" s="15" t="s">
        <v>156</v>
      </c>
      <c r="AW223" s="15" t="s">
        <v>33</v>
      </c>
      <c r="AX223" s="15" t="s">
        <v>85</v>
      </c>
      <c r="AY223" s="252" t="s">
        <v>149</v>
      </c>
    </row>
    <row r="224" spans="1:65" s="2" customFormat="1" ht="21.75" customHeight="1">
      <c r="A224" s="34"/>
      <c r="B224" s="35"/>
      <c r="C224" s="204" t="s">
        <v>290</v>
      </c>
      <c r="D224" s="204" t="s">
        <v>151</v>
      </c>
      <c r="E224" s="205" t="s">
        <v>546</v>
      </c>
      <c r="F224" s="206" t="s">
        <v>547</v>
      </c>
      <c r="G224" s="207" t="s">
        <v>154</v>
      </c>
      <c r="H224" s="208">
        <v>5.4</v>
      </c>
      <c r="I224" s="209"/>
      <c r="J224" s="210">
        <f>ROUND(I224*H224,2)</f>
        <v>0</v>
      </c>
      <c r="K224" s="206" t="s">
        <v>155</v>
      </c>
      <c r="L224" s="39"/>
      <c r="M224" s="211" t="s">
        <v>1</v>
      </c>
      <c r="N224" s="212" t="s">
        <v>42</v>
      </c>
      <c r="O224" s="71"/>
      <c r="P224" s="213">
        <f>O224*H224</f>
        <v>0</v>
      </c>
      <c r="Q224" s="213">
        <v>0</v>
      </c>
      <c r="R224" s="213">
        <f>Q224*H224</f>
        <v>0</v>
      </c>
      <c r="S224" s="213">
        <v>0</v>
      </c>
      <c r="T224" s="214">
        <f>S224*H224</f>
        <v>0</v>
      </c>
      <c r="U224" s="34"/>
      <c r="V224" s="34"/>
      <c r="W224" s="34"/>
      <c r="X224" s="34"/>
      <c r="Y224" s="34"/>
      <c r="Z224" s="34"/>
      <c r="AA224" s="34"/>
      <c r="AB224" s="34"/>
      <c r="AC224" s="34"/>
      <c r="AD224" s="34"/>
      <c r="AE224" s="34"/>
      <c r="AR224" s="215" t="s">
        <v>156</v>
      </c>
      <c r="AT224" s="215" t="s">
        <v>151</v>
      </c>
      <c r="AU224" s="215" t="s">
        <v>87</v>
      </c>
      <c r="AY224" s="17" t="s">
        <v>149</v>
      </c>
      <c r="BE224" s="216">
        <f>IF(N224="základní",J224,0)</f>
        <v>0</v>
      </c>
      <c r="BF224" s="216">
        <f>IF(N224="snížená",J224,0)</f>
        <v>0</v>
      </c>
      <c r="BG224" s="216">
        <f>IF(N224="zákl. přenesená",J224,0)</f>
        <v>0</v>
      </c>
      <c r="BH224" s="216">
        <f>IF(N224="sníž. přenesená",J224,0)</f>
        <v>0</v>
      </c>
      <c r="BI224" s="216">
        <f>IF(N224="nulová",J224,0)</f>
        <v>0</v>
      </c>
      <c r="BJ224" s="17" t="s">
        <v>85</v>
      </c>
      <c r="BK224" s="216">
        <f>ROUND(I224*H224,2)</f>
        <v>0</v>
      </c>
      <c r="BL224" s="17" t="s">
        <v>156</v>
      </c>
      <c r="BM224" s="215" t="s">
        <v>895</v>
      </c>
    </row>
    <row r="225" spans="1:65" s="2" customFormat="1" ht="39">
      <c r="A225" s="34"/>
      <c r="B225" s="35"/>
      <c r="C225" s="36"/>
      <c r="D225" s="217" t="s">
        <v>158</v>
      </c>
      <c r="E225" s="36"/>
      <c r="F225" s="218" t="s">
        <v>549</v>
      </c>
      <c r="G225" s="36"/>
      <c r="H225" s="36"/>
      <c r="I225" s="116"/>
      <c r="J225" s="36"/>
      <c r="K225" s="36"/>
      <c r="L225" s="39"/>
      <c r="M225" s="219"/>
      <c r="N225" s="220"/>
      <c r="O225" s="71"/>
      <c r="P225" s="71"/>
      <c r="Q225" s="71"/>
      <c r="R225" s="71"/>
      <c r="S225" s="71"/>
      <c r="T225" s="72"/>
      <c r="U225" s="34"/>
      <c r="V225" s="34"/>
      <c r="W225" s="34"/>
      <c r="X225" s="34"/>
      <c r="Y225" s="34"/>
      <c r="Z225" s="34"/>
      <c r="AA225" s="34"/>
      <c r="AB225" s="34"/>
      <c r="AC225" s="34"/>
      <c r="AD225" s="34"/>
      <c r="AE225" s="34"/>
      <c r="AT225" s="17" t="s">
        <v>158</v>
      </c>
      <c r="AU225" s="17" t="s">
        <v>87</v>
      </c>
    </row>
    <row r="226" spans="1:65" s="13" customFormat="1">
      <c r="B226" s="221"/>
      <c r="C226" s="222"/>
      <c r="D226" s="217" t="s">
        <v>159</v>
      </c>
      <c r="E226" s="223" t="s">
        <v>1</v>
      </c>
      <c r="F226" s="224" t="s">
        <v>869</v>
      </c>
      <c r="G226" s="222"/>
      <c r="H226" s="223" t="s">
        <v>1</v>
      </c>
      <c r="I226" s="225"/>
      <c r="J226" s="222"/>
      <c r="K226" s="222"/>
      <c r="L226" s="226"/>
      <c r="M226" s="227"/>
      <c r="N226" s="228"/>
      <c r="O226" s="228"/>
      <c r="P226" s="228"/>
      <c r="Q226" s="228"/>
      <c r="R226" s="228"/>
      <c r="S226" s="228"/>
      <c r="T226" s="229"/>
      <c r="AT226" s="230" t="s">
        <v>159</v>
      </c>
      <c r="AU226" s="230" t="s">
        <v>87</v>
      </c>
      <c r="AV226" s="13" t="s">
        <v>85</v>
      </c>
      <c r="AW226" s="13" t="s">
        <v>33</v>
      </c>
      <c r="AX226" s="13" t="s">
        <v>77</v>
      </c>
      <c r="AY226" s="230" t="s">
        <v>149</v>
      </c>
    </row>
    <row r="227" spans="1:65" s="14" customFormat="1">
      <c r="B227" s="231"/>
      <c r="C227" s="232"/>
      <c r="D227" s="217" t="s">
        <v>159</v>
      </c>
      <c r="E227" s="233" t="s">
        <v>1</v>
      </c>
      <c r="F227" s="234" t="s">
        <v>896</v>
      </c>
      <c r="G227" s="232"/>
      <c r="H227" s="235">
        <v>5.4</v>
      </c>
      <c r="I227" s="236"/>
      <c r="J227" s="232"/>
      <c r="K227" s="232"/>
      <c r="L227" s="237"/>
      <c r="M227" s="238"/>
      <c r="N227" s="239"/>
      <c r="O227" s="239"/>
      <c r="P227" s="239"/>
      <c r="Q227" s="239"/>
      <c r="R227" s="239"/>
      <c r="S227" s="239"/>
      <c r="T227" s="240"/>
      <c r="AT227" s="241" t="s">
        <v>159</v>
      </c>
      <c r="AU227" s="241" t="s">
        <v>87</v>
      </c>
      <c r="AV227" s="14" t="s">
        <v>87</v>
      </c>
      <c r="AW227" s="14" t="s">
        <v>33</v>
      </c>
      <c r="AX227" s="14" t="s">
        <v>77</v>
      </c>
      <c r="AY227" s="241" t="s">
        <v>149</v>
      </c>
    </row>
    <row r="228" spans="1:65" s="15" customFormat="1">
      <c r="B228" s="242"/>
      <c r="C228" s="243"/>
      <c r="D228" s="217" t="s">
        <v>159</v>
      </c>
      <c r="E228" s="244" t="s">
        <v>113</v>
      </c>
      <c r="F228" s="245" t="s">
        <v>215</v>
      </c>
      <c r="G228" s="243"/>
      <c r="H228" s="246">
        <v>5.4</v>
      </c>
      <c r="I228" s="247"/>
      <c r="J228" s="243"/>
      <c r="K228" s="243"/>
      <c r="L228" s="248"/>
      <c r="M228" s="249"/>
      <c r="N228" s="250"/>
      <c r="O228" s="250"/>
      <c r="P228" s="250"/>
      <c r="Q228" s="250"/>
      <c r="R228" s="250"/>
      <c r="S228" s="250"/>
      <c r="T228" s="251"/>
      <c r="AT228" s="252" t="s">
        <v>159</v>
      </c>
      <c r="AU228" s="252" t="s">
        <v>87</v>
      </c>
      <c r="AV228" s="15" t="s">
        <v>156</v>
      </c>
      <c r="AW228" s="15" t="s">
        <v>33</v>
      </c>
      <c r="AX228" s="15" t="s">
        <v>85</v>
      </c>
      <c r="AY228" s="252" t="s">
        <v>149</v>
      </c>
    </row>
    <row r="229" spans="1:65" s="2" customFormat="1" ht="21.75" customHeight="1">
      <c r="A229" s="34"/>
      <c r="B229" s="35"/>
      <c r="C229" s="204" t="s">
        <v>300</v>
      </c>
      <c r="D229" s="204" t="s">
        <v>151</v>
      </c>
      <c r="E229" s="205" t="s">
        <v>552</v>
      </c>
      <c r="F229" s="206" t="s">
        <v>553</v>
      </c>
      <c r="G229" s="207" t="s">
        <v>154</v>
      </c>
      <c r="H229" s="208">
        <v>5.4</v>
      </c>
      <c r="I229" s="209"/>
      <c r="J229" s="210">
        <f>ROUND(I229*H229,2)</f>
        <v>0</v>
      </c>
      <c r="K229" s="206" t="s">
        <v>155</v>
      </c>
      <c r="L229" s="39"/>
      <c r="M229" s="211" t="s">
        <v>1</v>
      </c>
      <c r="N229" s="212" t="s">
        <v>42</v>
      </c>
      <c r="O229" s="71"/>
      <c r="P229" s="213">
        <f>O229*H229</f>
        <v>0</v>
      </c>
      <c r="Q229" s="213">
        <v>0</v>
      </c>
      <c r="R229" s="213">
        <f>Q229*H229</f>
        <v>0</v>
      </c>
      <c r="S229" s="213">
        <v>0</v>
      </c>
      <c r="T229" s="214">
        <f>S229*H229</f>
        <v>0</v>
      </c>
      <c r="U229" s="34"/>
      <c r="V229" s="34"/>
      <c r="W229" s="34"/>
      <c r="X229" s="34"/>
      <c r="Y229" s="34"/>
      <c r="Z229" s="34"/>
      <c r="AA229" s="34"/>
      <c r="AB229" s="34"/>
      <c r="AC229" s="34"/>
      <c r="AD229" s="34"/>
      <c r="AE229" s="34"/>
      <c r="AR229" s="215" t="s">
        <v>156</v>
      </c>
      <c r="AT229" s="215" t="s">
        <v>151</v>
      </c>
      <c r="AU229" s="215" t="s">
        <v>87</v>
      </c>
      <c r="AY229" s="17" t="s">
        <v>149</v>
      </c>
      <c r="BE229" s="216">
        <f>IF(N229="základní",J229,0)</f>
        <v>0</v>
      </c>
      <c r="BF229" s="216">
        <f>IF(N229="snížená",J229,0)</f>
        <v>0</v>
      </c>
      <c r="BG229" s="216">
        <f>IF(N229="zákl. přenesená",J229,0)</f>
        <v>0</v>
      </c>
      <c r="BH229" s="216">
        <f>IF(N229="sníž. přenesená",J229,0)</f>
        <v>0</v>
      </c>
      <c r="BI229" s="216">
        <f>IF(N229="nulová",J229,0)</f>
        <v>0</v>
      </c>
      <c r="BJ229" s="17" t="s">
        <v>85</v>
      </c>
      <c r="BK229" s="216">
        <f>ROUND(I229*H229,2)</f>
        <v>0</v>
      </c>
      <c r="BL229" s="17" t="s">
        <v>156</v>
      </c>
      <c r="BM229" s="215" t="s">
        <v>897</v>
      </c>
    </row>
    <row r="230" spans="1:65" s="2" customFormat="1" ht="39">
      <c r="A230" s="34"/>
      <c r="B230" s="35"/>
      <c r="C230" s="36"/>
      <c r="D230" s="217" t="s">
        <v>158</v>
      </c>
      <c r="E230" s="36"/>
      <c r="F230" s="218" t="s">
        <v>555</v>
      </c>
      <c r="G230" s="36"/>
      <c r="H230" s="36"/>
      <c r="I230" s="116"/>
      <c r="J230" s="36"/>
      <c r="K230" s="36"/>
      <c r="L230" s="39"/>
      <c r="M230" s="219"/>
      <c r="N230" s="220"/>
      <c r="O230" s="71"/>
      <c r="P230" s="71"/>
      <c r="Q230" s="71"/>
      <c r="R230" s="71"/>
      <c r="S230" s="71"/>
      <c r="T230" s="72"/>
      <c r="U230" s="34"/>
      <c r="V230" s="34"/>
      <c r="W230" s="34"/>
      <c r="X230" s="34"/>
      <c r="Y230" s="34"/>
      <c r="Z230" s="34"/>
      <c r="AA230" s="34"/>
      <c r="AB230" s="34"/>
      <c r="AC230" s="34"/>
      <c r="AD230" s="34"/>
      <c r="AE230" s="34"/>
      <c r="AT230" s="17" t="s">
        <v>158</v>
      </c>
      <c r="AU230" s="17" t="s">
        <v>87</v>
      </c>
    </row>
    <row r="231" spans="1:65" s="14" customFormat="1">
      <c r="B231" s="231"/>
      <c r="C231" s="232"/>
      <c r="D231" s="217" t="s">
        <v>159</v>
      </c>
      <c r="E231" s="233" t="s">
        <v>1</v>
      </c>
      <c r="F231" s="234" t="s">
        <v>113</v>
      </c>
      <c r="G231" s="232"/>
      <c r="H231" s="235">
        <v>5.4</v>
      </c>
      <c r="I231" s="236"/>
      <c r="J231" s="232"/>
      <c r="K231" s="232"/>
      <c r="L231" s="237"/>
      <c r="M231" s="238"/>
      <c r="N231" s="239"/>
      <c r="O231" s="239"/>
      <c r="P231" s="239"/>
      <c r="Q231" s="239"/>
      <c r="R231" s="239"/>
      <c r="S231" s="239"/>
      <c r="T231" s="240"/>
      <c r="AT231" s="241" t="s">
        <v>159</v>
      </c>
      <c r="AU231" s="241" t="s">
        <v>87</v>
      </c>
      <c r="AV231" s="14" t="s">
        <v>87</v>
      </c>
      <c r="AW231" s="14" t="s">
        <v>33</v>
      </c>
      <c r="AX231" s="14" t="s">
        <v>85</v>
      </c>
      <c r="AY231" s="241" t="s">
        <v>149</v>
      </c>
    </row>
    <row r="232" spans="1:65" s="12" customFormat="1" ht="22.9" customHeight="1">
      <c r="B232" s="188"/>
      <c r="C232" s="189"/>
      <c r="D232" s="190" t="s">
        <v>76</v>
      </c>
      <c r="E232" s="202" t="s">
        <v>578</v>
      </c>
      <c r="F232" s="202" t="s">
        <v>579</v>
      </c>
      <c r="G232" s="189"/>
      <c r="H232" s="189"/>
      <c r="I232" s="192"/>
      <c r="J232" s="203">
        <f>BK232</f>
        <v>0</v>
      </c>
      <c r="K232" s="189"/>
      <c r="L232" s="194"/>
      <c r="M232" s="195"/>
      <c r="N232" s="196"/>
      <c r="O232" s="196"/>
      <c r="P232" s="197">
        <f>SUM(P233:P243)</f>
        <v>0</v>
      </c>
      <c r="Q232" s="196"/>
      <c r="R232" s="197">
        <f>SUM(R233:R243)</f>
        <v>91.342619999999982</v>
      </c>
      <c r="S232" s="196"/>
      <c r="T232" s="198">
        <f>SUM(T233:T243)</f>
        <v>0</v>
      </c>
      <c r="AR232" s="199" t="s">
        <v>166</v>
      </c>
      <c r="AT232" s="200" t="s">
        <v>76</v>
      </c>
      <c r="AU232" s="200" t="s">
        <v>85</v>
      </c>
      <c r="AY232" s="199" t="s">
        <v>149</v>
      </c>
      <c r="BK232" s="201">
        <f>SUM(BK233:BK243)</f>
        <v>0</v>
      </c>
    </row>
    <row r="233" spans="1:65" s="2" customFormat="1" ht="21.75" customHeight="1">
      <c r="A233" s="34"/>
      <c r="B233" s="35"/>
      <c r="C233" s="254" t="s">
        <v>306</v>
      </c>
      <c r="D233" s="254" t="s">
        <v>578</v>
      </c>
      <c r="E233" s="255" t="s">
        <v>609</v>
      </c>
      <c r="F233" s="256" t="s">
        <v>610</v>
      </c>
      <c r="G233" s="257" t="s">
        <v>184</v>
      </c>
      <c r="H233" s="258">
        <v>1.764</v>
      </c>
      <c r="I233" s="259"/>
      <c r="J233" s="260">
        <f>ROUND(I233*H233,2)</f>
        <v>0</v>
      </c>
      <c r="K233" s="256" t="s">
        <v>155</v>
      </c>
      <c r="L233" s="261"/>
      <c r="M233" s="262" t="s">
        <v>1</v>
      </c>
      <c r="N233" s="263" t="s">
        <v>42</v>
      </c>
      <c r="O233" s="71"/>
      <c r="P233" s="213">
        <f>O233*H233</f>
        <v>0</v>
      </c>
      <c r="Q233" s="213">
        <v>0.95499999999999996</v>
      </c>
      <c r="R233" s="213">
        <f>Q233*H233</f>
        <v>1.68462</v>
      </c>
      <c r="S233" s="213">
        <v>0</v>
      </c>
      <c r="T233" s="214">
        <f>S233*H233</f>
        <v>0</v>
      </c>
      <c r="U233" s="34"/>
      <c r="V233" s="34"/>
      <c r="W233" s="34"/>
      <c r="X233" s="34"/>
      <c r="Y233" s="34"/>
      <c r="Z233" s="34"/>
      <c r="AA233" s="34"/>
      <c r="AB233" s="34"/>
      <c r="AC233" s="34"/>
      <c r="AD233" s="34"/>
      <c r="AE233" s="34"/>
      <c r="AR233" s="215" t="s">
        <v>195</v>
      </c>
      <c r="AT233" s="215" t="s">
        <v>578</v>
      </c>
      <c r="AU233" s="215" t="s">
        <v>87</v>
      </c>
      <c r="AY233" s="17" t="s">
        <v>149</v>
      </c>
      <c r="BE233" s="216">
        <f>IF(N233="základní",J233,0)</f>
        <v>0</v>
      </c>
      <c r="BF233" s="216">
        <f>IF(N233="snížená",J233,0)</f>
        <v>0</v>
      </c>
      <c r="BG233" s="216">
        <f>IF(N233="zákl. přenesená",J233,0)</f>
        <v>0</v>
      </c>
      <c r="BH233" s="216">
        <f>IF(N233="sníž. přenesená",J233,0)</f>
        <v>0</v>
      </c>
      <c r="BI233" s="216">
        <f>IF(N233="nulová",J233,0)</f>
        <v>0</v>
      </c>
      <c r="BJ233" s="17" t="s">
        <v>85</v>
      </c>
      <c r="BK233" s="216">
        <f>ROUND(I233*H233,2)</f>
        <v>0</v>
      </c>
      <c r="BL233" s="17" t="s">
        <v>156</v>
      </c>
      <c r="BM233" s="215" t="s">
        <v>898</v>
      </c>
    </row>
    <row r="234" spans="1:65" s="2" customFormat="1">
      <c r="A234" s="34"/>
      <c r="B234" s="35"/>
      <c r="C234" s="36"/>
      <c r="D234" s="217" t="s">
        <v>158</v>
      </c>
      <c r="E234" s="36"/>
      <c r="F234" s="218" t="s">
        <v>610</v>
      </c>
      <c r="G234" s="36"/>
      <c r="H234" s="36"/>
      <c r="I234" s="116"/>
      <c r="J234" s="36"/>
      <c r="K234" s="36"/>
      <c r="L234" s="39"/>
      <c r="M234" s="219"/>
      <c r="N234" s="220"/>
      <c r="O234" s="71"/>
      <c r="P234" s="71"/>
      <c r="Q234" s="71"/>
      <c r="R234" s="71"/>
      <c r="S234" s="71"/>
      <c r="T234" s="72"/>
      <c r="U234" s="34"/>
      <c r="V234" s="34"/>
      <c r="W234" s="34"/>
      <c r="X234" s="34"/>
      <c r="Y234" s="34"/>
      <c r="Z234" s="34"/>
      <c r="AA234" s="34"/>
      <c r="AB234" s="34"/>
      <c r="AC234" s="34"/>
      <c r="AD234" s="34"/>
      <c r="AE234" s="34"/>
      <c r="AT234" s="17" t="s">
        <v>158</v>
      </c>
      <c r="AU234" s="17" t="s">
        <v>87</v>
      </c>
    </row>
    <row r="235" spans="1:65" s="13" customFormat="1">
      <c r="B235" s="221"/>
      <c r="C235" s="222"/>
      <c r="D235" s="217" t="s">
        <v>159</v>
      </c>
      <c r="E235" s="223" t="s">
        <v>1</v>
      </c>
      <c r="F235" s="224" t="s">
        <v>875</v>
      </c>
      <c r="G235" s="222"/>
      <c r="H235" s="223" t="s">
        <v>1</v>
      </c>
      <c r="I235" s="225"/>
      <c r="J235" s="222"/>
      <c r="K235" s="222"/>
      <c r="L235" s="226"/>
      <c r="M235" s="227"/>
      <c r="N235" s="228"/>
      <c r="O235" s="228"/>
      <c r="P235" s="228"/>
      <c r="Q235" s="228"/>
      <c r="R235" s="228"/>
      <c r="S235" s="228"/>
      <c r="T235" s="229"/>
      <c r="AT235" s="230" t="s">
        <v>159</v>
      </c>
      <c r="AU235" s="230" t="s">
        <v>87</v>
      </c>
      <c r="AV235" s="13" t="s">
        <v>85</v>
      </c>
      <c r="AW235" s="13" t="s">
        <v>33</v>
      </c>
      <c r="AX235" s="13" t="s">
        <v>77</v>
      </c>
      <c r="AY235" s="230" t="s">
        <v>149</v>
      </c>
    </row>
    <row r="236" spans="1:65" s="14" customFormat="1">
      <c r="B236" s="231"/>
      <c r="C236" s="232"/>
      <c r="D236" s="217" t="s">
        <v>159</v>
      </c>
      <c r="E236" s="233" t="s">
        <v>1</v>
      </c>
      <c r="F236" s="234" t="s">
        <v>899</v>
      </c>
      <c r="G236" s="232"/>
      <c r="H236" s="235">
        <v>1.764</v>
      </c>
      <c r="I236" s="236"/>
      <c r="J236" s="232"/>
      <c r="K236" s="232"/>
      <c r="L236" s="237"/>
      <c r="M236" s="238"/>
      <c r="N236" s="239"/>
      <c r="O236" s="239"/>
      <c r="P236" s="239"/>
      <c r="Q236" s="239"/>
      <c r="R236" s="239"/>
      <c r="S236" s="239"/>
      <c r="T236" s="240"/>
      <c r="AT236" s="241" t="s">
        <v>159</v>
      </c>
      <c r="AU236" s="241" t="s">
        <v>87</v>
      </c>
      <c r="AV236" s="14" t="s">
        <v>87</v>
      </c>
      <c r="AW236" s="14" t="s">
        <v>33</v>
      </c>
      <c r="AX236" s="14" t="s">
        <v>77</v>
      </c>
      <c r="AY236" s="241" t="s">
        <v>149</v>
      </c>
    </row>
    <row r="237" spans="1:65" s="15" customFormat="1">
      <c r="B237" s="242"/>
      <c r="C237" s="243"/>
      <c r="D237" s="217" t="s">
        <v>159</v>
      </c>
      <c r="E237" s="244" t="s">
        <v>1</v>
      </c>
      <c r="F237" s="245" t="s">
        <v>215</v>
      </c>
      <c r="G237" s="243"/>
      <c r="H237" s="246">
        <v>1.764</v>
      </c>
      <c r="I237" s="247"/>
      <c r="J237" s="243"/>
      <c r="K237" s="243"/>
      <c r="L237" s="248"/>
      <c r="M237" s="249"/>
      <c r="N237" s="250"/>
      <c r="O237" s="250"/>
      <c r="P237" s="250"/>
      <c r="Q237" s="250"/>
      <c r="R237" s="250"/>
      <c r="S237" s="250"/>
      <c r="T237" s="251"/>
      <c r="AT237" s="252" t="s">
        <v>159</v>
      </c>
      <c r="AU237" s="252" t="s">
        <v>87</v>
      </c>
      <c r="AV237" s="15" t="s">
        <v>156</v>
      </c>
      <c r="AW237" s="15" t="s">
        <v>33</v>
      </c>
      <c r="AX237" s="15" t="s">
        <v>85</v>
      </c>
      <c r="AY237" s="252" t="s">
        <v>149</v>
      </c>
    </row>
    <row r="238" spans="1:65" s="2" customFormat="1" ht="21.75" customHeight="1">
      <c r="A238" s="34"/>
      <c r="B238" s="35"/>
      <c r="C238" s="254" t="s">
        <v>201</v>
      </c>
      <c r="D238" s="254" t="s">
        <v>578</v>
      </c>
      <c r="E238" s="255" t="s">
        <v>586</v>
      </c>
      <c r="F238" s="256" t="s">
        <v>587</v>
      </c>
      <c r="G238" s="257" t="s">
        <v>588</v>
      </c>
      <c r="H238" s="258">
        <v>66.599999999999994</v>
      </c>
      <c r="I238" s="259"/>
      <c r="J238" s="260">
        <f>ROUND(I238*H238,2)</f>
        <v>0</v>
      </c>
      <c r="K238" s="256" t="s">
        <v>155</v>
      </c>
      <c r="L238" s="261"/>
      <c r="M238" s="262" t="s">
        <v>1</v>
      </c>
      <c r="N238" s="263" t="s">
        <v>42</v>
      </c>
      <c r="O238" s="71"/>
      <c r="P238" s="213">
        <f>O238*H238</f>
        <v>0</v>
      </c>
      <c r="Q238" s="213">
        <v>1</v>
      </c>
      <c r="R238" s="213">
        <f>Q238*H238</f>
        <v>66.599999999999994</v>
      </c>
      <c r="S238" s="213">
        <v>0</v>
      </c>
      <c r="T238" s="214">
        <f>S238*H238</f>
        <v>0</v>
      </c>
      <c r="U238" s="34"/>
      <c r="V238" s="34"/>
      <c r="W238" s="34"/>
      <c r="X238" s="34"/>
      <c r="Y238" s="34"/>
      <c r="Z238" s="34"/>
      <c r="AA238" s="34"/>
      <c r="AB238" s="34"/>
      <c r="AC238" s="34"/>
      <c r="AD238" s="34"/>
      <c r="AE238" s="34"/>
      <c r="AR238" s="215" t="s">
        <v>195</v>
      </c>
      <c r="AT238" s="215" t="s">
        <v>578</v>
      </c>
      <c r="AU238" s="215" t="s">
        <v>87</v>
      </c>
      <c r="AY238" s="17" t="s">
        <v>149</v>
      </c>
      <c r="BE238" s="216">
        <f>IF(N238="základní",J238,0)</f>
        <v>0</v>
      </c>
      <c r="BF238" s="216">
        <f>IF(N238="snížená",J238,0)</f>
        <v>0</v>
      </c>
      <c r="BG238" s="216">
        <f>IF(N238="zákl. přenesená",J238,0)</f>
        <v>0</v>
      </c>
      <c r="BH238" s="216">
        <f>IF(N238="sníž. přenesená",J238,0)</f>
        <v>0</v>
      </c>
      <c r="BI238" s="216">
        <f>IF(N238="nulová",J238,0)</f>
        <v>0</v>
      </c>
      <c r="BJ238" s="17" t="s">
        <v>85</v>
      </c>
      <c r="BK238" s="216">
        <f>ROUND(I238*H238,2)</f>
        <v>0</v>
      </c>
      <c r="BL238" s="17" t="s">
        <v>156</v>
      </c>
      <c r="BM238" s="215" t="s">
        <v>900</v>
      </c>
    </row>
    <row r="239" spans="1:65" s="2" customFormat="1">
      <c r="A239" s="34"/>
      <c r="B239" s="35"/>
      <c r="C239" s="36"/>
      <c r="D239" s="217" t="s">
        <v>158</v>
      </c>
      <c r="E239" s="36"/>
      <c r="F239" s="218" t="s">
        <v>587</v>
      </c>
      <c r="G239" s="36"/>
      <c r="H239" s="36"/>
      <c r="I239" s="116"/>
      <c r="J239" s="36"/>
      <c r="K239" s="36"/>
      <c r="L239" s="39"/>
      <c r="M239" s="219"/>
      <c r="N239" s="220"/>
      <c r="O239" s="71"/>
      <c r="P239" s="71"/>
      <c r="Q239" s="71"/>
      <c r="R239" s="71"/>
      <c r="S239" s="71"/>
      <c r="T239" s="72"/>
      <c r="U239" s="34"/>
      <c r="V239" s="34"/>
      <c r="W239" s="34"/>
      <c r="X239" s="34"/>
      <c r="Y239" s="34"/>
      <c r="Z239" s="34"/>
      <c r="AA239" s="34"/>
      <c r="AB239" s="34"/>
      <c r="AC239" s="34"/>
      <c r="AD239" s="34"/>
      <c r="AE239" s="34"/>
      <c r="AT239" s="17" t="s">
        <v>158</v>
      </c>
      <c r="AU239" s="17" t="s">
        <v>87</v>
      </c>
    </row>
    <row r="240" spans="1:65" s="14" customFormat="1">
      <c r="B240" s="231"/>
      <c r="C240" s="232"/>
      <c r="D240" s="217" t="s">
        <v>159</v>
      </c>
      <c r="E240" s="233" t="s">
        <v>119</v>
      </c>
      <c r="F240" s="234" t="s">
        <v>590</v>
      </c>
      <c r="G240" s="232"/>
      <c r="H240" s="235">
        <v>66.599999999999994</v>
      </c>
      <c r="I240" s="236"/>
      <c r="J240" s="232"/>
      <c r="K240" s="232"/>
      <c r="L240" s="237"/>
      <c r="M240" s="238"/>
      <c r="N240" s="239"/>
      <c r="O240" s="239"/>
      <c r="P240" s="239"/>
      <c r="Q240" s="239"/>
      <c r="R240" s="239"/>
      <c r="S240" s="239"/>
      <c r="T240" s="240"/>
      <c r="AT240" s="241" t="s">
        <v>159</v>
      </c>
      <c r="AU240" s="241" t="s">
        <v>87</v>
      </c>
      <c r="AV240" s="14" t="s">
        <v>87</v>
      </c>
      <c r="AW240" s="14" t="s">
        <v>33</v>
      </c>
      <c r="AX240" s="14" t="s">
        <v>85</v>
      </c>
      <c r="AY240" s="241" t="s">
        <v>149</v>
      </c>
    </row>
    <row r="241" spans="1:65" s="2" customFormat="1" ht="21.75" customHeight="1">
      <c r="A241" s="34"/>
      <c r="B241" s="35"/>
      <c r="C241" s="254" t="s">
        <v>7</v>
      </c>
      <c r="D241" s="254" t="s">
        <v>578</v>
      </c>
      <c r="E241" s="255" t="s">
        <v>597</v>
      </c>
      <c r="F241" s="256" t="s">
        <v>598</v>
      </c>
      <c r="G241" s="257" t="s">
        <v>588</v>
      </c>
      <c r="H241" s="258">
        <v>23.058</v>
      </c>
      <c r="I241" s="259"/>
      <c r="J241" s="260">
        <f>ROUND(I241*H241,2)</f>
        <v>0</v>
      </c>
      <c r="K241" s="256" t="s">
        <v>155</v>
      </c>
      <c r="L241" s="261"/>
      <c r="M241" s="262" t="s">
        <v>1</v>
      </c>
      <c r="N241" s="263" t="s">
        <v>42</v>
      </c>
      <c r="O241" s="71"/>
      <c r="P241" s="213">
        <f>O241*H241</f>
        <v>0</v>
      </c>
      <c r="Q241" s="213">
        <v>1</v>
      </c>
      <c r="R241" s="213">
        <f>Q241*H241</f>
        <v>23.058</v>
      </c>
      <c r="S241" s="213">
        <v>0</v>
      </c>
      <c r="T241" s="214">
        <f>S241*H241</f>
        <v>0</v>
      </c>
      <c r="U241" s="34"/>
      <c r="V241" s="34"/>
      <c r="W241" s="34"/>
      <c r="X241" s="34"/>
      <c r="Y241" s="34"/>
      <c r="Z241" s="34"/>
      <c r="AA241" s="34"/>
      <c r="AB241" s="34"/>
      <c r="AC241" s="34"/>
      <c r="AD241" s="34"/>
      <c r="AE241" s="34"/>
      <c r="AR241" s="215" t="s">
        <v>195</v>
      </c>
      <c r="AT241" s="215" t="s">
        <v>578</v>
      </c>
      <c r="AU241" s="215" t="s">
        <v>87</v>
      </c>
      <c r="AY241" s="17" t="s">
        <v>149</v>
      </c>
      <c r="BE241" s="216">
        <f>IF(N241="základní",J241,0)</f>
        <v>0</v>
      </c>
      <c r="BF241" s="216">
        <f>IF(N241="snížená",J241,0)</f>
        <v>0</v>
      </c>
      <c r="BG241" s="216">
        <f>IF(N241="zákl. přenesená",J241,0)</f>
        <v>0</v>
      </c>
      <c r="BH241" s="216">
        <f>IF(N241="sníž. přenesená",J241,0)</f>
        <v>0</v>
      </c>
      <c r="BI241" s="216">
        <f>IF(N241="nulová",J241,0)</f>
        <v>0</v>
      </c>
      <c r="BJ241" s="17" t="s">
        <v>85</v>
      </c>
      <c r="BK241" s="216">
        <f>ROUND(I241*H241,2)</f>
        <v>0</v>
      </c>
      <c r="BL241" s="17" t="s">
        <v>156</v>
      </c>
      <c r="BM241" s="215" t="s">
        <v>901</v>
      </c>
    </row>
    <row r="242" spans="1:65" s="2" customFormat="1">
      <c r="A242" s="34"/>
      <c r="B242" s="35"/>
      <c r="C242" s="36"/>
      <c r="D242" s="217" t="s">
        <v>158</v>
      </c>
      <c r="E242" s="36"/>
      <c r="F242" s="218" t="s">
        <v>598</v>
      </c>
      <c r="G242" s="36"/>
      <c r="H242" s="36"/>
      <c r="I242" s="116"/>
      <c r="J242" s="36"/>
      <c r="K242" s="36"/>
      <c r="L242" s="39"/>
      <c r="M242" s="219"/>
      <c r="N242" s="220"/>
      <c r="O242" s="71"/>
      <c r="P242" s="71"/>
      <c r="Q242" s="71"/>
      <c r="R242" s="71"/>
      <c r="S242" s="71"/>
      <c r="T242" s="72"/>
      <c r="U242" s="34"/>
      <c r="V242" s="34"/>
      <c r="W242" s="34"/>
      <c r="X242" s="34"/>
      <c r="Y242" s="34"/>
      <c r="Z242" s="34"/>
      <c r="AA242" s="34"/>
      <c r="AB242" s="34"/>
      <c r="AC242" s="34"/>
      <c r="AD242" s="34"/>
      <c r="AE242" s="34"/>
      <c r="AT242" s="17" t="s">
        <v>158</v>
      </c>
      <c r="AU242" s="17" t="s">
        <v>87</v>
      </c>
    </row>
    <row r="243" spans="1:65" s="14" customFormat="1">
      <c r="B243" s="231"/>
      <c r="C243" s="232"/>
      <c r="D243" s="217" t="s">
        <v>159</v>
      </c>
      <c r="E243" s="233" t="s">
        <v>121</v>
      </c>
      <c r="F243" s="234" t="s">
        <v>600</v>
      </c>
      <c r="G243" s="232"/>
      <c r="H243" s="235">
        <v>23.058</v>
      </c>
      <c r="I243" s="236"/>
      <c r="J243" s="232"/>
      <c r="K243" s="232"/>
      <c r="L243" s="237"/>
      <c r="M243" s="238"/>
      <c r="N243" s="239"/>
      <c r="O243" s="239"/>
      <c r="P243" s="239"/>
      <c r="Q243" s="239"/>
      <c r="R243" s="239"/>
      <c r="S243" s="239"/>
      <c r="T243" s="240"/>
      <c r="AT243" s="241" t="s">
        <v>159</v>
      </c>
      <c r="AU243" s="241" t="s">
        <v>87</v>
      </c>
      <c r="AV243" s="14" t="s">
        <v>87</v>
      </c>
      <c r="AW243" s="14" t="s">
        <v>33</v>
      </c>
      <c r="AX243" s="14" t="s">
        <v>85</v>
      </c>
      <c r="AY243" s="241" t="s">
        <v>149</v>
      </c>
    </row>
    <row r="244" spans="1:65" s="12" customFormat="1" ht="22.9" customHeight="1">
      <c r="B244" s="188"/>
      <c r="C244" s="189"/>
      <c r="D244" s="190" t="s">
        <v>76</v>
      </c>
      <c r="E244" s="202" t="s">
        <v>674</v>
      </c>
      <c r="F244" s="202" t="s">
        <v>675</v>
      </c>
      <c r="G244" s="189"/>
      <c r="H244" s="189"/>
      <c r="I244" s="192"/>
      <c r="J244" s="203">
        <f>BK244</f>
        <v>4460</v>
      </c>
      <c r="K244" s="189"/>
      <c r="L244" s="194"/>
      <c r="M244" s="195"/>
      <c r="N244" s="196"/>
      <c r="O244" s="196"/>
      <c r="P244" s="197">
        <f>SUM(P245:P249)</f>
        <v>0</v>
      </c>
      <c r="Q244" s="196"/>
      <c r="R244" s="197">
        <f>SUM(R245:R249)</f>
        <v>0.20599999999999999</v>
      </c>
      <c r="S244" s="196"/>
      <c r="T244" s="198">
        <f>SUM(T245:T249)</f>
        <v>0</v>
      </c>
      <c r="AR244" s="199" t="s">
        <v>166</v>
      </c>
      <c r="AT244" s="200" t="s">
        <v>76</v>
      </c>
      <c r="AU244" s="200" t="s">
        <v>85</v>
      </c>
      <c r="AY244" s="199" t="s">
        <v>149</v>
      </c>
      <c r="BK244" s="201">
        <f>SUM(BK245:BK249)</f>
        <v>4460</v>
      </c>
    </row>
    <row r="245" spans="1:65" s="2" customFormat="1" ht="21.75" customHeight="1">
      <c r="A245" s="34"/>
      <c r="B245" s="35"/>
      <c r="C245" s="254" t="s">
        <v>320</v>
      </c>
      <c r="D245" s="254" t="s">
        <v>578</v>
      </c>
      <c r="E245" s="255" t="s">
        <v>683</v>
      </c>
      <c r="F245" s="256" t="s">
        <v>684</v>
      </c>
      <c r="G245" s="257" t="s">
        <v>258</v>
      </c>
      <c r="H245" s="258">
        <v>2</v>
      </c>
      <c r="I245" s="285">
        <v>2230</v>
      </c>
      <c r="J245" s="260">
        <f>ROUND(I245*H245,2)</f>
        <v>4460</v>
      </c>
      <c r="K245" s="256" t="s">
        <v>155</v>
      </c>
      <c r="L245" s="261"/>
      <c r="M245" s="262" t="s">
        <v>1</v>
      </c>
      <c r="N245" s="263" t="s">
        <v>42</v>
      </c>
      <c r="O245" s="71"/>
      <c r="P245" s="213">
        <f>O245*H245</f>
        <v>0</v>
      </c>
      <c r="Q245" s="213">
        <v>0.10299999999999999</v>
      </c>
      <c r="R245" s="213">
        <f>Q245*H245</f>
        <v>0.20599999999999999</v>
      </c>
      <c r="S245" s="213">
        <v>0</v>
      </c>
      <c r="T245" s="214">
        <f>S245*H245</f>
        <v>0</v>
      </c>
      <c r="U245" s="34"/>
      <c r="V245" s="34"/>
      <c r="W245" s="34"/>
      <c r="X245" s="34"/>
      <c r="Y245" s="34"/>
      <c r="Z245" s="34"/>
      <c r="AA245" s="34"/>
      <c r="AB245" s="34"/>
      <c r="AC245" s="34"/>
      <c r="AD245" s="34"/>
      <c r="AE245" s="34"/>
      <c r="AR245" s="215" t="s">
        <v>195</v>
      </c>
      <c r="AT245" s="215" t="s">
        <v>578</v>
      </c>
      <c r="AU245" s="215" t="s">
        <v>87</v>
      </c>
      <c r="AY245" s="17" t="s">
        <v>149</v>
      </c>
      <c r="BE245" s="216">
        <f>IF(N245="základní",J245,0)</f>
        <v>4460</v>
      </c>
      <c r="BF245" s="216">
        <f>IF(N245="snížená",J245,0)</f>
        <v>0</v>
      </c>
      <c r="BG245" s="216">
        <f>IF(N245="zákl. přenesená",J245,0)</f>
        <v>0</v>
      </c>
      <c r="BH245" s="216">
        <f>IF(N245="sníž. přenesená",J245,0)</f>
        <v>0</v>
      </c>
      <c r="BI245" s="216">
        <f>IF(N245="nulová",J245,0)</f>
        <v>0</v>
      </c>
      <c r="BJ245" s="17" t="s">
        <v>85</v>
      </c>
      <c r="BK245" s="216">
        <f>ROUND(I245*H245,2)</f>
        <v>4460</v>
      </c>
      <c r="BL245" s="17" t="s">
        <v>156</v>
      </c>
      <c r="BM245" s="215" t="s">
        <v>902</v>
      </c>
    </row>
    <row r="246" spans="1:65" s="2" customFormat="1">
      <c r="A246" s="34"/>
      <c r="B246" s="35"/>
      <c r="C246" s="36"/>
      <c r="D246" s="217" t="s">
        <v>158</v>
      </c>
      <c r="E246" s="36"/>
      <c r="F246" s="218" t="s">
        <v>686</v>
      </c>
      <c r="G246" s="36"/>
      <c r="H246" s="36"/>
      <c r="I246" s="116"/>
      <c r="J246" s="36"/>
      <c r="K246" s="36"/>
      <c r="L246" s="39"/>
      <c r="M246" s="219"/>
      <c r="N246" s="220"/>
      <c r="O246" s="71"/>
      <c r="P246" s="71"/>
      <c r="Q246" s="71"/>
      <c r="R246" s="71"/>
      <c r="S246" s="71"/>
      <c r="T246" s="72"/>
      <c r="U246" s="34"/>
      <c r="V246" s="34"/>
      <c r="W246" s="34"/>
      <c r="X246" s="34"/>
      <c r="Y246" s="34"/>
      <c r="Z246" s="34"/>
      <c r="AA246" s="34"/>
      <c r="AB246" s="34"/>
      <c r="AC246" s="34"/>
      <c r="AD246" s="34"/>
      <c r="AE246" s="34"/>
      <c r="AT246" s="17" t="s">
        <v>158</v>
      </c>
      <c r="AU246" s="17" t="s">
        <v>87</v>
      </c>
    </row>
    <row r="247" spans="1:65" s="13" customFormat="1">
      <c r="B247" s="221"/>
      <c r="C247" s="222"/>
      <c r="D247" s="217" t="s">
        <v>159</v>
      </c>
      <c r="E247" s="223" t="s">
        <v>1</v>
      </c>
      <c r="F247" s="224" t="s">
        <v>869</v>
      </c>
      <c r="G247" s="222"/>
      <c r="H247" s="223" t="s">
        <v>1</v>
      </c>
      <c r="I247" s="225"/>
      <c r="J247" s="222"/>
      <c r="K247" s="222"/>
      <c r="L247" s="226"/>
      <c r="M247" s="227"/>
      <c r="N247" s="228"/>
      <c r="O247" s="228"/>
      <c r="P247" s="228"/>
      <c r="Q247" s="228"/>
      <c r="R247" s="228"/>
      <c r="S247" s="228"/>
      <c r="T247" s="229"/>
      <c r="AT247" s="230" t="s">
        <v>159</v>
      </c>
      <c r="AU247" s="230" t="s">
        <v>87</v>
      </c>
      <c r="AV247" s="13" t="s">
        <v>85</v>
      </c>
      <c r="AW247" s="13" t="s">
        <v>33</v>
      </c>
      <c r="AX247" s="13" t="s">
        <v>77</v>
      </c>
      <c r="AY247" s="230" t="s">
        <v>149</v>
      </c>
    </row>
    <row r="248" spans="1:65" s="14" customFormat="1">
      <c r="B248" s="231"/>
      <c r="C248" s="232"/>
      <c r="D248" s="217" t="s">
        <v>159</v>
      </c>
      <c r="E248" s="233" t="s">
        <v>1</v>
      </c>
      <c r="F248" s="234" t="s">
        <v>87</v>
      </c>
      <c r="G248" s="232"/>
      <c r="H248" s="235">
        <v>2</v>
      </c>
      <c r="I248" s="236"/>
      <c r="J248" s="232"/>
      <c r="K248" s="232"/>
      <c r="L248" s="237"/>
      <c r="M248" s="238"/>
      <c r="N248" s="239"/>
      <c r="O248" s="239"/>
      <c r="P248" s="239"/>
      <c r="Q248" s="239"/>
      <c r="R248" s="239"/>
      <c r="S248" s="239"/>
      <c r="T248" s="240"/>
      <c r="AT248" s="241" t="s">
        <v>159</v>
      </c>
      <c r="AU248" s="241" t="s">
        <v>87</v>
      </c>
      <c r="AV248" s="14" t="s">
        <v>87</v>
      </c>
      <c r="AW248" s="14" t="s">
        <v>33</v>
      </c>
      <c r="AX248" s="14" t="s">
        <v>77</v>
      </c>
      <c r="AY248" s="241" t="s">
        <v>149</v>
      </c>
    </row>
    <row r="249" spans="1:65" s="15" customFormat="1">
      <c r="B249" s="242"/>
      <c r="C249" s="243"/>
      <c r="D249" s="217" t="s">
        <v>159</v>
      </c>
      <c r="E249" s="244" t="s">
        <v>1</v>
      </c>
      <c r="F249" s="245" t="s">
        <v>215</v>
      </c>
      <c r="G249" s="243"/>
      <c r="H249" s="246">
        <v>2</v>
      </c>
      <c r="I249" s="247"/>
      <c r="J249" s="243"/>
      <c r="K249" s="243"/>
      <c r="L249" s="248"/>
      <c r="M249" s="249"/>
      <c r="N249" s="250"/>
      <c r="O249" s="250"/>
      <c r="P249" s="250"/>
      <c r="Q249" s="250"/>
      <c r="R249" s="250"/>
      <c r="S249" s="250"/>
      <c r="T249" s="251"/>
      <c r="AT249" s="252" t="s">
        <v>159</v>
      </c>
      <c r="AU249" s="252" t="s">
        <v>87</v>
      </c>
      <c r="AV249" s="15" t="s">
        <v>156</v>
      </c>
      <c r="AW249" s="15" t="s">
        <v>33</v>
      </c>
      <c r="AX249" s="15" t="s">
        <v>85</v>
      </c>
      <c r="AY249" s="252" t="s">
        <v>149</v>
      </c>
    </row>
    <row r="250" spans="1:65" s="12" customFormat="1" ht="22.9" customHeight="1">
      <c r="B250" s="188"/>
      <c r="C250" s="189"/>
      <c r="D250" s="190" t="s">
        <v>76</v>
      </c>
      <c r="E250" s="202" t="s">
        <v>729</v>
      </c>
      <c r="F250" s="202" t="s">
        <v>730</v>
      </c>
      <c r="G250" s="189"/>
      <c r="H250" s="189"/>
      <c r="I250" s="192"/>
      <c r="J250" s="203">
        <f>BK250</f>
        <v>0</v>
      </c>
      <c r="K250" s="189"/>
      <c r="L250" s="194"/>
      <c r="M250" s="195"/>
      <c r="N250" s="196"/>
      <c r="O250" s="196"/>
      <c r="P250" s="197">
        <f>SUM(P251:P258)</f>
        <v>0</v>
      </c>
      <c r="Q250" s="196"/>
      <c r="R250" s="197">
        <f>SUM(R251:R258)</f>
        <v>0</v>
      </c>
      <c r="S250" s="196"/>
      <c r="T250" s="198">
        <f>SUM(T251:T258)</f>
        <v>0</v>
      </c>
      <c r="AR250" s="199" t="s">
        <v>156</v>
      </c>
      <c r="AT250" s="200" t="s">
        <v>76</v>
      </c>
      <c r="AU250" s="200" t="s">
        <v>85</v>
      </c>
      <c r="AY250" s="199" t="s">
        <v>149</v>
      </c>
      <c r="BK250" s="201">
        <f>SUM(BK251:BK258)</f>
        <v>0</v>
      </c>
    </row>
    <row r="251" spans="1:65" s="2" customFormat="1" ht="44.25" customHeight="1">
      <c r="A251" s="34"/>
      <c r="B251" s="35"/>
      <c r="C251" s="204" t="s">
        <v>326</v>
      </c>
      <c r="D251" s="204" t="s">
        <v>151</v>
      </c>
      <c r="E251" s="205" t="s">
        <v>843</v>
      </c>
      <c r="F251" s="206" t="s">
        <v>844</v>
      </c>
      <c r="G251" s="207" t="s">
        <v>588</v>
      </c>
      <c r="H251" s="208">
        <v>89.658000000000001</v>
      </c>
      <c r="I251" s="209"/>
      <c r="J251" s="210">
        <f>ROUND(I251*H251,2)</f>
        <v>0</v>
      </c>
      <c r="K251" s="206" t="s">
        <v>155</v>
      </c>
      <c r="L251" s="39"/>
      <c r="M251" s="211" t="s">
        <v>1</v>
      </c>
      <c r="N251" s="212" t="s">
        <v>42</v>
      </c>
      <c r="O251" s="71"/>
      <c r="P251" s="213">
        <f>O251*H251</f>
        <v>0</v>
      </c>
      <c r="Q251" s="213">
        <v>0</v>
      </c>
      <c r="R251" s="213">
        <f>Q251*H251</f>
        <v>0</v>
      </c>
      <c r="S251" s="213">
        <v>0</v>
      </c>
      <c r="T251" s="214">
        <f>S251*H251</f>
        <v>0</v>
      </c>
      <c r="U251" s="34"/>
      <c r="V251" s="34"/>
      <c r="W251" s="34"/>
      <c r="X251" s="34"/>
      <c r="Y251" s="34"/>
      <c r="Z251" s="34"/>
      <c r="AA251" s="34"/>
      <c r="AB251" s="34"/>
      <c r="AC251" s="34"/>
      <c r="AD251" s="34"/>
      <c r="AE251" s="34"/>
      <c r="AR251" s="215" t="s">
        <v>620</v>
      </c>
      <c r="AT251" s="215" t="s">
        <v>151</v>
      </c>
      <c r="AU251" s="215" t="s">
        <v>87</v>
      </c>
      <c r="AY251" s="17" t="s">
        <v>149</v>
      </c>
      <c r="BE251" s="216">
        <f>IF(N251="základní",J251,0)</f>
        <v>0</v>
      </c>
      <c r="BF251" s="216">
        <f>IF(N251="snížená",J251,0)</f>
        <v>0</v>
      </c>
      <c r="BG251" s="216">
        <f>IF(N251="zákl. přenesená",J251,0)</f>
        <v>0</v>
      </c>
      <c r="BH251" s="216">
        <f>IF(N251="sníž. přenesená",J251,0)</f>
        <v>0</v>
      </c>
      <c r="BI251" s="216">
        <f>IF(N251="nulová",J251,0)</f>
        <v>0</v>
      </c>
      <c r="BJ251" s="17" t="s">
        <v>85</v>
      </c>
      <c r="BK251" s="216">
        <f>ROUND(I251*H251,2)</f>
        <v>0</v>
      </c>
      <c r="BL251" s="17" t="s">
        <v>620</v>
      </c>
      <c r="BM251" s="215" t="s">
        <v>903</v>
      </c>
    </row>
    <row r="252" spans="1:65" s="2" customFormat="1" ht="136.5">
      <c r="A252" s="34"/>
      <c r="B252" s="35"/>
      <c r="C252" s="36"/>
      <c r="D252" s="217" t="s">
        <v>158</v>
      </c>
      <c r="E252" s="36"/>
      <c r="F252" s="218" t="s">
        <v>846</v>
      </c>
      <c r="G252" s="36"/>
      <c r="H252" s="36"/>
      <c r="I252" s="116"/>
      <c r="J252" s="36"/>
      <c r="K252" s="36"/>
      <c r="L252" s="39"/>
      <c r="M252" s="219"/>
      <c r="N252" s="220"/>
      <c r="O252" s="71"/>
      <c r="P252" s="71"/>
      <c r="Q252" s="71"/>
      <c r="R252" s="71"/>
      <c r="S252" s="71"/>
      <c r="T252" s="72"/>
      <c r="U252" s="34"/>
      <c r="V252" s="34"/>
      <c r="W252" s="34"/>
      <c r="X252" s="34"/>
      <c r="Y252" s="34"/>
      <c r="Z252" s="34"/>
      <c r="AA252" s="34"/>
      <c r="AB252" s="34"/>
      <c r="AC252" s="34"/>
      <c r="AD252" s="34"/>
      <c r="AE252" s="34"/>
      <c r="AT252" s="17" t="s">
        <v>158</v>
      </c>
      <c r="AU252" s="17" t="s">
        <v>87</v>
      </c>
    </row>
    <row r="253" spans="1:65" s="2" customFormat="1" ht="19.5">
      <c r="A253" s="34"/>
      <c r="B253" s="35"/>
      <c r="C253" s="36"/>
      <c r="D253" s="217" t="s">
        <v>241</v>
      </c>
      <c r="E253" s="36"/>
      <c r="F253" s="253" t="s">
        <v>839</v>
      </c>
      <c r="G253" s="36"/>
      <c r="H253" s="36"/>
      <c r="I253" s="116"/>
      <c r="J253" s="36"/>
      <c r="K253" s="36"/>
      <c r="L253" s="39"/>
      <c r="M253" s="219"/>
      <c r="N253" s="220"/>
      <c r="O253" s="71"/>
      <c r="P253" s="71"/>
      <c r="Q253" s="71"/>
      <c r="R253" s="71"/>
      <c r="S253" s="71"/>
      <c r="T253" s="72"/>
      <c r="U253" s="34"/>
      <c r="V253" s="34"/>
      <c r="W253" s="34"/>
      <c r="X253" s="34"/>
      <c r="Y253" s="34"/>
      <c r="Z253" s="34"/>
      <c r="AA253" s="34"/>
      <c r="AB253" s="34"/>
      <c r="AC253" s="34"/>
      <c r="AD253" s="34"/>
      <c r="AE253" s="34"/>
      <c r="AT253" s="17" t="s">
        <v>241</v>
      </c>
      <c r="AU253" s="17" t="s">
        <v>87</v>
      </c>
    </row>
    <row r="254" spans="1:65" s="14" customFormat="1">
      <c r="B254" s="231"/>
      <c r="C254" s="232"/>
      <c r="D254" s="217" t="s">
        <v>159</v>
      </c>
      <c r="E254" s="233" t="s">
        <v>1</v>
      </c>
      <c r="F254" s="234" t="s">
        <v>904</v>
      </c>
      <c r="G254" s="232"/>
      <c r="H254" s="235">
        <v>89.658000000000001</v>
      </c>
      <c r="I254" s="236"/>
      <c r="J254" s="232"/>
      <c r="K254" s="232"/>
      <c r="L254" s="237"/>
      <c r="M254" s="238"/>
      <c r="N254" s="239"/>
      <c r="O254" s="239"/>
      <c r="P254" s="239"/>
      <c r="Q254" s="239"/>
      <c r="R254" s="239"/>
      <c r="S254" s="239"/>
      <c r="T254" s="240"/>
      <c r="AT254" s="241" t="s">
        <v>159</v>
      </c>
      <c r="AU254" s="241" t="s">
        <v>87</v>
      </c>
      <c r="AV254" s="14" t="s">
        <v>87</v>
      </c>
      <c r="AW254" s="14" t="s">
        <v>33</v>
      </c>
      <c r="AX254" s="14" t="s">
        <v>85</v>
      </c>
      <c r="AY254" s="241" t="s">
        <v>149</v>
      </c>
    </row>
    <row r="255" spans="1:65" s="2" customFormat="1" ht="21.75" customHeight="1">
      <c r="A255" s="34"/>
      <c r="B255" s="35"/>
      <c r="C255" s="204" t="s">
        <v>331</v>
      </c>
      <c r="D255" s="204" t="s">
        <v>151</v>
      </c>
      <c r="E255" s="205" t="s">
        <v>849</v>
      </c>
      <c r="F255" s="206" t="s">
        <v>850</v>
      </c>
      <c r="G255" s="207" t="s">
        <v>258</v>
      </c>
      <c r="H255" s="208">
        <v>2</v>
      </c>
      <c r="I255" s="209"/>
      <c r="J255" s="210">
        <f>ROUND(I255*H255,2)</f>
        <v>0</v>
      </c>
      <c r="K255" s="206" t="s">
        <v>155</v>
      </c>
      <c r="L255" s="39"/>
      <c r="M255" s="211" t="s">
        <v>1</v>
      </c>
      <c r="N255" s="212" t="s">
        <v>42</v>
      </c>
      <c r="O255" s="71"/>
      <c r="P255" s="213">
        <f>O255*H255</f>
        <v>0</v>
      </c>
      <c r="Q255" s="213">
        <v>0</v>
      </c>
      <c r="R255" s="213">
        <f>Q255*H255</f>
        <v>0</v>
      </c>
      <c r="S255" s="213">
        <v>0</v>
      </c>
      <c r="T255" s="214">
        <f>S255*H255</f>
        <v>0</v>
      </c>
      <c r="U255" s="34"/>
      <c r="V255" s="34"/>
      <c r="W255" s="34"/>
      <c r="X255" s="34"/>
      <c r="Y255" s="34"/>
      <c r="Z255" s="34"/>
      <c r="AA255" s="34"/>
      <c r="AB255" s="34"/>
      <c r="AC255" s="34"/>
      <c r="AD255" s="34"/>
      <c r="AE255" s="34"/>
      <c r="AR255" s="215" t="s">
        <v>620</v>
      </c>
      <c r="AT255" s="215" t="s">
        <v>151</v>
      </c>
      <c r="AU255" s="215" t="s">
        <v>87</v>
      </c>
      <c r="AY255" s="17" t="s">
        <v>149</v>
      </c>
      <c r="BE255" s="216">
        <f>IF(N255="základní",J255,0)</f>
        <v>0</v>
      </c>
      <c r="BF255" s="216">
        <f>IF(N255="snížená",J255,0)</f>
        <v>0</v>
      </c>
      <c r="BG255" s="216">
        <f>IF(N255="zákl. přenesená",J255,0)</f>
        <v>0</v>
      </c>
      <c r="BH255" s="216">
        <f>IF(N255="sníž. přenesená",J255,0)</f>
        <v>0</v>
      </c>
      <c r="BI255" s="216">
        <f>IF(N255="nulová",J255,0)</f>
        <v>0</v>
      </c>
      <c r="BJ255" s="17" t="s">
        <v>85</v>
      </c>
      <c r="BK255" s="216">
        <f>ROUND(I255*H255,2)</f>
        <v>0</v>
      </c>
      <c r="BL255" s="17" t="s">
        <v>620</v>
      </c>
      <c r="BM255" s="215" t="s">
        <v>905</v>
      </c>
    </row>
    <row r="256" spans="1:65" s="2" customFormat="1" ht="58.5">
      <c r="A256" s="34"/>
      <c r="B256" s="35"/>
      <c r="C256" s="36"/>
      <c r="D256" s="217" t="s">
        <v>158</v>
      </c>
      <c r="E256" s="36"/>
      <c r="F256" s="218" t="s">
        <v>852</v>
      </c>
      <c r="G256" s="36"/>
      <c r="H256" s="36"/>
      <c r="I256" s="116"/>
      <c r="J256" s="36"/>
      <c r="K256" s="36"/>
      <c r="L256" s="39"/>
      <c r="M256" s="219"/>
      <c r="N256" s="220"/>
      <c r="O256" s="71"/>
      <c r="P256" s="71"/>
      <c r="Q256" s="71"/>
      <c r="R256" s="71"/>
      <c r="S256" s="71"/>
      <c r="T256" s="72"/>
      <c r="U256" s="34"/>
      <c r="V256" s="34"/>
      <c r="W256" s="34"/>
      <c r="X256" s="34"/>
      <c r="Y256" s="34"/>
      <c r="Z256" s="34"/>
      <c r="AA256" s="34"/>
      <c r="AB256" s="34"/>
      <c r="AC256" s="34"/>
      <c r="AD256" s="34"/>
      <c r="AE256" s="34"/>
      <c r="AT256" s="17" t="s">
        <v>158</v>
      </c>
      <c r="AU256" s="17" t="s">
        <v>87</v>
      </c>
    </row>
    <row r="257" spans="1:51" s="13" customFormat="1">
      <c r="B257" s="221"/>
      <c r="C257" s="222"/>
      <c r="D257" s="217" t="s">
        <v>159</v>
      </c>
      <c r="E257" s="223" t="s">
        <v>1</v>
      </c>
      <c r="F257" s="224" t="s">
        <v>906</v>
      </c>
      <c r="G257" s="222"/>
      <c r="H257" s="223" t="s">
        <v>1</v>
      </c>
      <c r="I257" s="225"/>
      <c r="J257" s="222"/>
      <c r="K257" s="222"/>
      <c r="L257" s="226"/>
      <c r="M257" s="227"/>
      <c r="N257" s="228"/>
      <c r="O257" s="228"/>
      <c r="P257" s="228"/>
      <c r="Q257" s="228"/>
      <c r="R257" s="228"/>
      <c r="S257" s="228"/>
      <c r="T257" s="229"/>
      <c r="AT257" s="230" t="s">
        <v>159</v>
      </c>
      <c r="AU257" s="230" t="s">
        <v>87</v>
      </c>
      <c r="AV257" s="13" t="s">
        <v>85</v>
      </c>
      <c r="AW257" s="13" t="s">
        <v>33</v>
      </c>
      <c r="AX257" s="13" t="s">
        <v>77</v>
      </c>
      <c r="AY257" s="230" t="s">
        <v>149</v>
      </c>
    </row>
    <row r="258" spans="1:51" s="14" customFormat="1">
      <c r="B258" s="231"/>
      <c r="C258" s="232"/>
      <c r="D258" s="217" t="s">
        <v>159</v>
      </c>
      <c r="E258" s="233" t="s">
        <v>1</v>
      </c>
      <c r="F258" s="234" t="s">
        <v>87</v>
      </c>
      <c r="G258" s="232"/>
      <c r="H258" s="235">
        <v>2</v>
      </c>
      <c r="I258" s="236"/>
      <c r="J258" s="232"/>
      <c r="K258" s="232"/>
      <c r="L258" s="237"/>
      <c r="M258" s="267"/>
      <c r="N258" s="268"/>
      <c r="O258" s="268"/>
      <c r="P258" s="268"/>
      <c r="Q258" s="268"/>
      <c r="R258" s="268"/>
      <c r="S258" s="268"/>
      <c r="T258" s="269"/>
      <c r="AT258" s="241" t="s">
        <v>159</v>
      </c>
      <c r="AU258" s="241" t="s">
        <v>87</v>
      </c>
      <c r="AV258" s="14" t="s">
        <v>87</v>
      </c>
      <c r="AW258" s="14" t="s">
        <v>33</v>
      </c>
      <c r="AX258" s="14" t="s">
        <v>85</v>
      </c>
      <c r="AY258" s="241" t="s">
        <v>149</v>
      </c>
    </row>
    <row r="259" spans="1:51" s="2" customFormat="1" ht="6.95" customHeight="1">
      <c r="A259" s="34"/>
      <c r="B259" s="54"/>
      <c r="C259" s="55"/>
      <c r="D259" s="55"/>
      <c r="E259" s="55"/>
      <c r="F259" s="55"/>
      <c r="G259" s="55"/>
      <c r="H259" s="55"/>
      <c r="I259" s="153"/>
      <c r="J259" s="55"/>
      <c r="K259" s="55"/>
      <c r="L259" s="39"/>
      <c r="M259" s="34"/>
      <c r="O259" s="34"/>
      <c r="P259" s="34"/>
      <c r="Q259" s="34"/>
      <c r="R259" s="34"/>
      <c r="S259" s="34"/>
      <c r="T259" s="34"/>
      <c r="U259" s="34"/>
      <c r="V259" s="34"/>
      <c r="W259" s="34"/>
      <c r="X259" s="34"/>
      <c r="Y259" s="34"/>
      <c r="Z259" s="34"/>
      <c r="AA259" s="34"/>
      <c r="AB259" s="34"/>
      <c r="AC259" s="34"/>
      <c r="AD259" s="34"/>
      <c r="AE259" s="34"/>
    </row>
  </sheetData>
  <sheetProtection algorithmName="SHA-512" hashValue="fkX6xu5Nkbfr3/GRomKXYs/tgUEnE95Wv5IqNU1pTqlNt2Grj8WkEs82j/6B2XEMUtFAK1YIQr9qjyieFfmvVA==" saltValue="qGDkan++VT2gjWltc5WJGypyuYmCN3E/brkPmQ2LZ0CrehN7hRP1KE9vLxbdRfAap2aqgDt2ykL42rxo/U743w==" spinCount="100000" sheet="1" objects="1" scenarios="1" formatColumns="0" formatRows="0" autoFilter="0"/>
  <autoFilter ref="C121:K258"/>
  <mergeCells count="9">
    <mergeCell ref="E87:H87"/>
    <mergeCell ref="E112:H112"/>
    <mergeCell ref="E114:H114"/>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36"/>
  <sheetViews>
    <sheetView showGridLines="0" workbookViewId="0"/>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108"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56" s="1" customFormat="1" ht="36.950000000000003" customHeight="1">
      <c r="I2" s="108"/>
      <c r="L2" s="286"/>
      <c r="M2" s="286"/>
      <c r="N2" s="286"/>
      <c r="O2" s="286"/>
      <c r="P2" s="286"/>
      <c r="Q2" s="286"/>
      <c r="R2" s="286"/>
      <c r="S2" s="286"/>
      <c r="T2" s="286"/>
      <c r="U2" s="286"/>
      <c r="V2" s="286"/>
      <c r="AT2" s="17" t="s">
        <v>93</v>
      </c>
      <c r="AZ2" s="109" t="s">
        <v>907</v>
      </c>
      <c r="BA2" s="109" t="s">
        <v>1</v>
      </c>
      <c r="BB2" s="109" t="s">
        <v>1</v>
      </c>
      <c r="BC2" s="109" t="s">
        <v>908</v>
      </c>
      <c r="BD2" s="109" t="s">
        <v>87</v>
      </c>
    </row>
    <row r="3" spans="1:56" s="1" customFormat="1" ht="6.95" customHeight="1">
      <c r="B3" s="110"/>
      <c r="C3" s="111"/>
      <c r="D3" s="111"/>
      <c r="E3" s="111"/>
      <c r="F3" s="111"/>
      <c r="G3" s="111"/>
      <c r="H3" s="111"/>
      <c r="I3" s="112"/>
      <c r="J3" s="111"/>
      <c r="K3" s="111"/>
      <c r="L3" s="20"/>
      <c r="AT3" s="17" t="s">
        <v>87</v>
      </c>
    </row>
    <row r="4" spans="1:56" s="1" customFormat="1" ht="24.95" customHeight="1">
      <c r="B4" s="20"/>
      <c r="D4" s="113" t="s">
        <v>101</v>
      </c>
      <c r="I4" s="108"/>
      <c r="L4" s="20"/>
      <c r="M4" s="114" t="s">
        <v>10</v>
      </c>
      <c r="AT4" s="17" t="s">
        <v>4</v>
      </c>
    </row>
    <row r="5" spans="1:56" s="1" customFormat="1" ht="6.95" customHeight="1">
      <c r="B5" s="20"/>
      <c r="I5" s="108"/>
      <c r="L5" s="20"/>
    </row>
    <row r="6" spans="1:56" s="1" customFormat="1" ht="12" customHeight="1">
      <c r="B6" s="20"/>
      <c r="D6" s="115" t="s">
        <v>16</v>
      </c>
      <c r="I6" s="108"/>
      <c r="L6" s="20"/>
    </row>
    <row r="7" spans="1:56" s="1" customFormat="1" ht="16.5" customHeight="1">
      <c r="B7" s="20"/>
      <c r="E7" s="330" t="str">
        <f>'Rekapitulace stavby'!K6</f>
        <v>Oprava staničních kolejí v žst. Valašské Meziříčí</v>
      </c>
      <c r="F7" s="331"/>
      <c r="G7" s="331"/>
      <c r="H7" s="331"/>
      <c r="I7" s="108"/>
      <c r="L7" s="20"/>
    </row>
    <row r="8" spans="1:56" s="2" customFormat="1" ht="12" customHeight="1">
      <c r="A8" s="34"/>
      <c r="B8" s="39"/>
      <c r="C8" s="34"/>
      <c r="D8" s="115" t="s">
        <v>109</v>
      </c>
      <c r="E8" s="34"/>
      <c r="F8" s="34"/>
      <c r="G8" s="34"/>
      <c r="H8" s="34"/>
      <c r="I8" s="116"/>
      <c r="J8" s="34"/>
      <c r="K8" s="34"/>
      <c r="L8" s="51"/>
      <c r="S8" s="34"/>
      <c r="T8" s="34"/>
      <c r="U8" s="34"/>
      <c r="V8" s="34"/>
      <c r="W8" s="34"/>
      <c r="X8" s="34"/>
      <c r="Y8" s="34"/>
      <c r="Z8" s="34"/>
      <c r="AA8" s="34"/>
      <c r="AB8" s="34"/>
      <c r="AC8" s="34"/>
      <c r="AD8" s="34"/>
      <c r="AE8" s="34"/>
    </row>
    <row r="9" spans="1:56" s="2" customFormat="1" ht="16.5" customHeight="1">
      <c r="A9" s="34"/>
      <c r="B9" s="39"/>
      <c r="C9" s="34"/>
      <c r="D9" s="34"/>
      <c r="E9" s="332" t="s">
        <v>909</v>
      </c>
      <c r="F9" s="333"/>
      <c r="G9" s="333"/>
      <c r="H9" s="333"/>
      <c r="I9" s="116"/>
      <c r="J9" s="34"/>
      <c r="K9" s="34"/>
      <c r="L9" s="51"/>
      <c r="S9" s="34"/>
      <c r="T9" s="34"/>
      <c r="U9" s="34"/>
      <c r="V9" s="34"/>
      <c r="W9" s="34"/>
      <c r="X9" s="34"/>
      <c r="Y9" s="34"/>
      <c r="Z9" s="34"/>
      <c r="AA9" s="34"/>
      <c r="AB9" s="34"/>
      <c r="AC9" s="34"/>
      <c r="AD9" s="34"/>
      <c r="AE9" s="34"/>
    </row>
    <row r="10" spans="1:56" s="2" customFormat="1">
      <c r="A10" s="34"/>
      <c r="B10" s="39"/>
      <c r="C10" s="34"/>
      <c r="D10" s="34"/>
      <c r="E10" s="34"/>
      <c r="F10" s="34"/>
      <c r="G10" s="34"/>
      <c r="H10" s="34"/>
      <c r="I10" s="116"/>
      <c r="J10" s="34"/>
      <c r="K10" s="34"/>
      <c r="L10" s="51"/>
      <c r="S10" s="34"/>
      <c r="T10" s="34"/>
      <c r="U10" s="34"/>
      <c r="V10" s="34"/>
      <c r="W10" s="34"/>
      <c r="X10" s="34"/>
      <c r="Y10" s="34"/>
      <c r="Z10" s="34"/>
      <c r="AA10" s="34"/>
      <c r="AB10" s="34"/>
      <c r="AC10" s="34"/>
      <c r="AD10" s="34"/>
      <c r="AE10" s="34"/>
    </row>
    <row r="11" spans="1:56" s="2" customFormat="1" ht="12" customHeight="1">
      <c r="A11" s="34"/>
      <c r="B11" s="39"/>
      <c r="C11" s="34"/>
      <c r="D11" s="115" t="s">
        <v>18</v>
      </c>
      <c r="E11" s="34"/>
      <c r="F11" s="117" t="s">
        <v>1</v>
      </c>
      <c r="G11" s="34"/>
      <c r="H11" s="34"/>
      <c r="I11" s="118" t="s">
        <v>19</v>
      </c>
      <c r="J11" s="117" t="s">
        <v>1</v>
      </c>
      <c r="K11" s="34"/>
      <c r="L11" s="51"/>
      <c r="S11" s="34"/>
      <c r="T11" s="34"/>
      <c r="U11" s="34"/>
      <c r="V11" s="34"/>
      <c r="W11" s="34"/>
      <c r="X11" s="34"/>
      <c r="Y11" s="34"/>
      <c r="Z11" s="34"/>
      <c r="AA11" s="34"/>
      <c r="AB11" s="34"/>
      <c r="AC11" s="34"/>
      <c r="AD11" s="34"/>
      <c r="AE11" s="34"/>
    </row>
    <row r="12" spans="1:56" s="2" customFormat="1" ht="12" customHeight="1">
      <c r="A12" s="34"/>
      <c r="B12" s="39"/>
      <c r="C12" s="34"/>
      <c r="D12" s="115" t="s">
        <v>20</v>
      </c>
      <c r="E12" s="34"/>
      <c r="F12" s="117" t="s">
        <v>21</v>
      </c>
      <c r="G12" s="34"/>
      <c r="H12" s="34"/>
      <c r="I12" s="118" t="s">
        <v>22</v>
      </c>
      <c r="J12" s="119">
        <f>'Rekapitulace stavby'!AN8</f>
        <v>0</v>
      </c>
      <c r="K12" s="34"/>
      <c r="L12" s="51"/>
      <c r="S12" s="34"/>
      <c r="T12" s="34"/>
      <c r="U12" s="34"/>
      <c r="V12" s="34"/>
      <c r="W12" s="34"/>
      <c r="X12" s="34"/>
      <c r="Y12" s="34"/>
      <c r="Z12" s="34"/>
      <c r="AA12" s="34"/>
      <c r="AB12" s="34"/>
      <c r="AC12" s="34"/>
      <c r="AD12" s="34"/>
      <c r="AE12" s="34"/>
    </row>
    <row r="13" spans="1:56" s="2" customFormat="1" ht="10.9" customHeight="1">
      <c r="A13" s="34"/>
      <c r="B13" s="39"/>
      <c r="C13" s="34"/>
      <c r="D13" s="34"/>
      <c r="E13" s="34"/>
      <c r="F13" s="34"/>
      <c r="G13" s="34"/>
      <c r="H13" s="34"/>
      <c r="I13" s="116"/>
      <c r="J13" s="34"/>
      <c r="K13" s="34"/>
      <c r="L13" s="51"/>
      <c r="S13" s="34"/>
      <c r="T13" s="34"/>
      <c r="U13" s="34"/>
      <c r="V13" s="34"/>
      <c r="W13" s="34"/>
      <c r="X13" s="34"/>
      <c r="Y13" s="34"/>
      <c r="Z13" s="34"/>
      <c r="AA13" s="34"/>
      <c r="AB13" s="34"/>
      <c r="AC13" s="34"/>
      <c r="AD13" s="34"/>
      <c r="AE13" s="34"/>
    </row>
    <row r="14" spans="1:56" s="2" customFormat="1" ht="12" customHeight="1">
      <c r="A14" s="34"/>
      <c r="B14" s="39"/>
      <c r="C14" s="34"/>
      <c r="D14" s="115" t="s">
        <v>23</v>
      </c>
      <c r="E14" s="34"/>
      <c r="F14" s="34"/>
      <c r="G14" s="34"/>
      <c r="H14" s="34"/>
      <c r="I14" s="118" t="s">
        <v>24</v>
      </c>
      <c r="J14" s="117" t="s">
        <v>25</v>
      </c>
      <c r="K14" s="34"/>
      <c r="L14" s="51"/>
      <c r="S14" s="34"/>
      <c r="T14" s="34"/>
      <c r="U14" s="34"/>
      <c r="V14" s="34"/>
      <c r="W14" s="34"/>
      <c r="X14" s="34"/>
      <c r="Y14" s="34"/>
      <c r="Z14" s="34"/>
      <c r="AA14" s="34"/>
      <c r="AB14" s="34"/>
      <c r="AC14" s="34"/>
      <c r="AD14" s="34"/>
      <c r="AE14" s="34"/>
    </row>
    <row r="15" spans="1:56" s="2" customFormat="1" ht="18" customHeight="1">
      <c r="A15" s="34"/>
      <c r="B15" s="39"/>
      <c r="C15" s="34"/>
      <c r="D15" s="34"/>
      <c r="E15" s="117" t="s">
        <v>26</v>
      </c>
      <c r="F15" s="34"/>
      <c r="G15" s="34"/>
      <c r="H15" s="34"/>
      <c r="I15" s="118" t="s">
        <v>27</v>
      </c>
      <c r="J15" s="117" t="s">
        <v>28</v>
      </c>
      <c r="K15" s="34"/>
      <c r="L15" s="51"/>
      <c r="S15" s="34"/>
      <c r="T15" s="34"/>
      <c r="U15" s="34"/>
      <c r="V15" s="34"/>
      <c r="W15" s="34"/>
      <c r="X15" s="34"/>
      <c r="Y15" s="34"/>
      <c r="Z15" s="34"/>
      <c r="AA15" s="34"/>
      <c r="AB15" s="34"/>
      <c r="AC15" s="34"/>
      <c r="AD15" s="34"/>
      <c r="AE15" s="34"/>
    </row>
    <row r="16" spans="1:56" s="2" customFormat="1" ht="6.95" customHeight="1">
      <c r="A16" s="34"/>
      <c r="B16" s="39"/>
      <c r="C16" s="34"/>
      <c r="D16" s="34"/>
      <c r="E16" s="34"/>
      <c r="F16" s="34"/>
      <c r="G16" s="34"/>
      <c r="H16" s="34"/>
      <c r="I16" s="116"/>
      <c r="J16" s="34"/>
      <c r="K16" s="34"/>
      <c r="L16" s="51"/>
      <c r="S16" s="34"/>
      <c r="T16" s="34"/>
      <c r="U16" s="34"/>
      <c r="V16" s="34"/>
      <c r="W16" s="34"/>
      <c r="X16" s="34"/>
      <c r="Y16" s="34"/>
      <c r="Z16" s="34"/>
      <c r="AA16" s="34"/>
      <c r="AB16" s="34"/>
      <c r="AC16" s="34"/>
      <c r="AD16" s="34"/>
      <c r="AE16" s="34"/>
    </row>
    <row r="17" spans="1:31" s="2" customFormat="1" ht="12" customHeight="1">
      <c r="A17" s="34"/>
      <c r="B17" s="39"/>
      <c r="C17" s="34"/>
      <c r="D17" s="115" t="s">
        <v>29</v>
      </c>
      <c r="E17" s="34"/>
      <c r="F17" s="34"/>
      <c r="G17" s="34"/>
      <c r="H17" s="34"/>
      <c r="I17" s="118" t="s">
        <v>24</v>
      </c>
      <c r="J17" s="30" t="str">
        <f>'Rekapitulace stavby'!AN13</f>
        <v>Vyplň údaj</v>
      </c>
      <c r="K17" s="34"/>
      <c r="L17" s="51"/>
      <c r="S17" s="34"/>
      <c r="T17" s="34"/>
      <c r="U17" s="34"/>
      <c r="V17" s="34"/>
      <c r="W17" s="34"/>
      <c r="X17" s="34"/>
      <c r="Y17" s="34"/>
      <c r="Z17" s="34"/>
      <c r="AA17" s="34"/>
      <c r="AB17" s="34"/>
      <c r="AC17" s="34"/>
      <c r="AD17" s="34"/>
      <c r="AE17" s="34"/>
    </row>
    <row r="18" spans="1:31" s="2" customFormat="1" ht="18" customHeight="1">
      <c r="A18" s="34"/>
      <c r="B18" s="39"/>
      <c r="C18" s="34"/>
      <c r="D18" s="34"/>
      <c r="E18" s="334" t="str">
        <f>'Rekapitulace stavby'!E14</f>
        <v>Vyplň údaj</v>
      </c>
      <c r="F18" s="335"/>
      <c r="G18" s="335"/>
      <c r="H18" s="335"/>
      <c r="I18" s="118" t="s">
        <v>27</v>
      </c>
      <c r="J18" s="30" t="str">
        <f>'Rekapitulace stavby'!AN14</f>
        <v>Vyplň údaj</v>
      </c>
      <c r="K18" s="34"/>
      <c r="L18" s="51"/>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116"/>
      <c r="J19" s="34"/>
      <c r="K19" s="34"/>
      <c r="L19" s="51"/>
      <c r="S19" s="34"/>
      <c r="T19" s="34"/>
      <c r="U19" s="34"/>
      <c r="V19" s="34"/>
      <c r="W19" s="34"/>
      <c r="X19" s="34"/>
      <c r="Y19" s="34"/>
      <c r="Z19" s="34"/>
      <c r="AA19" s="34"/>
      <c r="AB19" s="34"/>
      <c r="AC19" s="34"/>
      <c r="AD19" s="34"/>
      <c r="AE19" s="34"/>
    </row>
    <row r="20" spans="1:31" s="2" customFormat="1" ht="12" customHeight="1">
      <c r="A20" s="34"/>
      <c r="B20" s="39"/>
      <c r="C20" s="34"/>
      <c r="D20" s="115" t="s">
        <v>31</v>
      </c>
      <c r="E20" s="34"/>
      <c r="F20" s="34"/>
      <c r="G20" s="34"/>
      <c r="H20" s="34"/>
      <c r="I20" s="118" t="s">
        <v>24</v>
      </c>
      <c r="J20" s="117" t="str">
        <f>IF('Rekapitulace stavby'!AN16="","",'Rekapitulace stavby'!AN16)</f>
        <v/>
      </c>
      <c r="K20" s="34"/>
      <c r="L20" s="51"/>
      <c r="S20" s="34"/>
      <c r="T20" s="34"/>
      <c r="U20" s="34"/>
      <c r="V20" s="34"/>
      <c r="W20" s="34"/>
      <c r="X20" s="34"/>
      <c r="Y20" s="34"/>
      <c r="Z20" s="34"/>
      <c r="AA20" s="34"/>
      <c r="AB20" s="34"/>
      <c r="AC20" s="34"/>
      <c r="AD20" s="34"/>
      <c r="AE20" s="34"/>
    </row>
    <row r="21" spans="1:31" s="2" customFormat="1" ht="18" customHeight="1">
      <c r="A21" s="34"/>
      <c r="B21" s="39"/>
      <c r="C21" s="34"/>
      <c r="D21" s="34"/>
      <c r="E21" s="117" t="str">
        <f>IF('Rekapitulace stavby'!E17="","",'Rekapitulace stavby'!E17)</f>
        <v xml:space="preserve"> </v>
      </c>
      <c r="F21" s="34"/>
      <c r="G21" s="34"/>
      <c r="H21" s="34"/>
      <c r="I21" s="118" t="s">
        <v>27</v>
      </c>
      <c r="J21" s="117" t="str">
        <f>IF('Rekapitulace stavby'!AN17="","",'Rekapitulace stavby'!AN17)</f>
        <v/>
      </c>
      <c r="K21" s="34"/>
      <c r="L21" s="51"/>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116"/>
      <c r="J22" s="34"/>
      <c r="K22" s="34"/>
      <c r="L22" s="51"/>
      <c r="S22" s="34"/>
      <c r="T22" s="34"/>
      <c r="U22" s="34"/>
      <c r="V22" s="34"/>
      <c r="W22" s="34"/>
      <c r="X22" s="34"/>
      <c r="Y22" s="34"/>
      <c r="Z22" s="34"/>
      <c r="AA22" s="34"/>
      <c r="AB22" s="34"/>
      <c r="AC22" s="34"/>
      <c r="AD22" s="34"/>
      <c r="AE22" s="34"/>
    </row>
    <row r="23" spans="1:31" s="2" customFormat="1" ht="12" customHeight="1">
      <c r="A23" s="34"/>
      <c r="B23" s="39"/>
      <c r="C23" s="34"/>
      <c r="D23" s="115" t="s">
        <v>34</v>
      </c>
      <c r="E23" s="34"/>
      <c r="F23" s="34"/>
      <c r="G23" s="34"/>
      <c r="H23" s="34"/>
      <c r="I23" s="118" t="s">
        <v>24</v>
      </c>
      <c r="J23" s="117" t="s">
        <v>1</v>
      </c>
      <c r="K23" s="34"/>
      <c r="L23" s="51"/>
      <c r="S23" s="34"/>
      <c r="T23" s="34"/>
      <c r="U23" s="34"/>
      <c r="V23" s="34"/>
      <c r="W23" s="34"/>
      <c r="X23" s="34"/>
      <c r="Y23" s="34"/>
      <c r="Z23" s="34"/>
      <c r="AA23" s="34"/>
      <c r="AB23" s="34"/>
      <c r="AC23" s="34"/>
      <c r="AD23" s="34"/>
      <c r="AE23" s="34"/>
    </row>
    <row r="24" spans="1:31" s="2" customFormat="1" ht="18" customHeight="1">
      <c r="A24" s="34"/>
      <c r="B24" s="39"/>
      <c r="C24" s="34"/>
      <c r="D24" s="34"/>
      <c r="E24" s="117" t="s">
        <v>35</v>
      </c>
      <c r="F24" s="34"/>
      <c r="G24" s="34"/>
      <c r="H24" s="34"/>
      <c r="I24" s="118" t="s">
        <v>27</v>
      </c>
      <c r="J24" s="117" t="s">
        <v>1</v>
      </c>
      <c r="K24" s="34"/>
      <c r="L24" s="51"/>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116"/>
      <c r="J25" s="34"/>
      <c r="K25" s="34"/>
      <c r="L25" s="51"/>
      <c r="S25" s="34"/>
      <c r="T25" s="34"/>
      <c r="U25" s="34"/>
      <c r="V25" s="34"/>
      <c r="W25" s="34"/>
      <c r="X25" s="34"/>
      <c r="Y25" s="34"/>
      <c r="Z25" s="34"/>
      <c r="AA25" s="34"/>
      <c r="AB25" s="34"/>
      <c r="AC25" s="34"/>
      <c r="AD25" s="34"/>
      <c r="AE25" s="34"/>
    </row>
    <row r="26" spans="1:31" s="2" customFormat="1" ht="12" customHeight="1">
      <c r="A26" s="34"/>
      <c r="B26" s="39"/>
      <c r="C26" s="34"/>
      <c r="D26" s="115" t="s">
        <v>36</v>
      </c>
      <c r="E26" s="34"/>
      <c r="F26" s="34"/>
      <c r="G26" s="34"/>
      <c r="H26" s="34"/>
      <c r="I26" s="116"/>
      <c r="J26" s="34"/>
      <c r="K26" s="34"/>
      <c r="L26" s="51"/>
      <c r="S26" s="34"/>
      <c r="T26" s="34"/>
      <c r="U26" s="34"/>
      <c r="V26" s="34"/>
      <c r="W26" s="34"/>
      <c r="X26" s="34"/>
      <c r="Y26" s="34"/>
      <c r="Z26" s="34"/>
      <c r="AA26" s="34"/>
      <c r="AB26" s="34"/>
      <c r="AC26" s="34"/>
      <c r="AD26" s="34"/>
      <c r="AE26" s="34"/>
    </row>
    <row r="27" spans="1:31" s="8" customFormat="1" ht="16.5" customHeight="1">
      <c r="A27" s="120"/>
      <c r="B27" s="121"/>
      <c r="C27" s="120"/>
      <c r="D27" s="120"/>
      <c r="E27" s="336" t="s">
        <v>1</v>
      </c>
      <c r="F27" s="336"/>
      <c r="G27" s="336"/>
      <c r="H27" s="336"/>
      <c r="I27" s="122"/>
      <c r="J27" s="120"/>
      <c r="K27" s="120"/>
      <c r="L27" s="123"/>
      <c r="S27" s="120"/>
      <c r="T27" s="120"/>
      <c r="U27" s="120"/>
      <c r="V27" s="120"/>
      <c r="W27" s="120"/>
      <c r="X27" s="120"/>
      <c r="Y27" s="120"/>
      <c r="Z27" s="120"/>
      <c r="AA27" s="120"/>
      <c r="AB27" s="120"/>
      <c r="AC27" s="120"/>
      <c r="AD27" s="120"/>
      <c r="AE27" s="120"/>
    </row>
    <row r="28" spans="1:31" s="2" customFormat="1" ht="6.95" customHeight="1">
      <c r="A28" s="34"/>
      <c r="B28" s="39"/>
      <c r="C28" s="34"/>
      <c r="D28" s="34"/>
      <c r="E28" s="34"/>
      <c r="F28" s="34"/>
      <c r="G28" s="34"/>
      <c r="H28" s="34"/>
      <c r="I28" s="116"/>
      <c r="J28" s="34"/>
      <c r="K28" s="34"/>
      <c r="L28" s="51"/>
      <c r="S28" s="34"/>
      <c r="T28" s="34"/>
      <c r="U28" s="34"/>
      <c r="V28" s="34"/>
      <c r="W28" s="34"/>
      <c r="X28" s="34"/>
      <c r="Y28" s="34"/>
      <c r="Z28" s="34"/>
      <c r="AA28" s="34"/>
      <c r="AB28" s="34"/>
      <c r="AC28" s="34"/>
      <c r="AD28" s="34"/>
      <c r="AE28" s="34"/>
    </row>
    <row r="29" spans="1:31" s="2" customFormat="1" ht="6.95" customHeight="1">
      <c r="A29" s="34"/>
      <c r="B29" s="39"/>
      <c r="C29" s="34"/>
      <c r="D29" s="124"/>
      <c r="E29" s="124"/>
      <c r="F29" s="124"/>
      <c r="G29" s="124"/>
      <c r="H29" s="124"/>
      <c r="I29" s="125"/>
      <c r="J29" s="124"/>
      <c r="K29" s="124"/>
      <c r="L29" s="51"/>
      <c r="S29" s="34"/>
      <c r="T29" s="34"/>
      <c r="U29" s="34"/>
      <c r="V29" s="34"/>
      <c r="W29" s="34"/>
      <c r="X29" s="34"/>
      <c r="Y29" s="34"/>
      <c r="Z29" s="34"/>
      <c r="AA29" s="34"/>
      <c r="AB29" s="34"/>
      <c r="AC29" s="34"/>
      <c r="AD29" s="34"/>
      <c r="AE29" s="34"/>
    </row>
    <row r="30" spans="1:31" s="2" customFormat="1" ht="25.35" customHeight="1">
      <c r="A30" s="34"/>
      <c r="B30" s="39"/>
      <c r="C30" s="34"/>
      <c r="D30" s="126" t="s">
        <v>37</v>
      </c>
      <c r="E30" s="34"/>
      <c r="F30" s="34"/>
      <c r="G30" s="34"/>
      <c r="H30" s="34"/>
      <c r="I30" s="116"/>
      <c r="J30" s="127">
        <f>ROUND(J119, 2)</f>
        <v>0</v>
      </c>
      <c r="K30" s="34"/>
      <c r="L30" s="51"/>
      <c r="S30" s="34"/>
      <c r="T30" s="34"/>
      <c r="U30" s="34"/>
      <c r="V30" s="34"/>
      <c r="W30" s="34"/>
      <c r="X30" s="34"/>
      <c r="Y30" s="34"/>
      <c r="Z30" s="34"/>
      <c r="AA30" s="34"/>
      <c r="AB30" s="34"/>
      <c r="AC30" s="34"/>
      <c r="AD30" s="34"/>
      <c r="AE30" s="34"/>
    </row>
    <row r="31" spans="1:31" s="2" customFormat="1" ht="6.95" customHeight="1">
      <c r="A31" s="34"/>
      <c r="B31" s="39"/>
      <c r="C31" s="34"/>
      <c r="D31" s="124"/>
      <c r="E31" s="124"/>
      <c r="F31" s="124"/>
      <c r="G31" s="124"/>
      <c r="H31" s="124"/>
      <c r="I31" s="125"/>
      <c r="J31" s="124"/>
      <c r="K31" s="124"/>
      <c r="L31" s="51"/>
      <c r="S31" s="34"/>
      <c r="T31" s="34"/>
      <c r="U31" s="34"/>
      <c r="V31" s="34"/>
      <c r="W31" s="34"/>
      <c r="X31" s="34"/>
      <c r="Y31" s="34"/>
      <c r="Z31" s="34"/>
      <c r="AA31" s="34"/>
      <c r="AB31" s="34"/>
      <c r="AC31" s="34"/>
      <c r="AD31" s="34"/>
      <c r="AE31" s="34"/>
    </row>
    <row r="32" spans="1:31" s="2" customFormat="1" ht="14.45" customHeight="1">
      <c r="A32" s="34"/>
      <c r="B32" s="39"/>
      <c r="C32" s="34"/>
      <c r="D32" s="34"/>
      <c r="E32" s="34"/>
      <c r="F32" s="128" t="s">
        <v>39</v>
      </c>
      <c r="G32" s="34"/>
      <c r="H32" s="34"/>
      <c r="I32" s="129" t="s">
        <v>38</v>
      </c>
      <c r="J32" s="128" t="s">
        <v>40</v>
      </c>
      <c r="K32" s="34"/>
      <c r="L32" s="51"/>
      <c r="S32" s="34"/>
      <c r="T32" s="34"/>
      <c r="U32" s="34"/>
      <c r="V32" s="34"/>
      <c r="W32" s="34"/>
      <c r="X32" s="34"/>
      <c r="Y32" s="34"/>
      <c r="Z32" s="34"/>
      <c r="AA32" s="34"/>
      <c r="AB32" s="34"/>
      <c r="AC32" s="34"/>
      <c r="AD32" s="34"/>
      <c r="AE32" s="34"/>
    </row>
    <row r="33" spans="1:31" s="2" customFormat="1" ht="14.45" customHeight="1">
      <c r="A33" s="34"/>
      <c r="B33" s="39"/>
      <c r="C33" s="34"/>
      <c r="D33" s="130" t="s">
        <v>41</v>
      </c>
      <c r="E33" s="115" t="s">
        <v>42</v>
      </c>
      <c r="F33" s="131">
        <f>ROUND((SUM(BE119:BE135)),  2)</f>
        <v>0</v>
      </c>
      <c r="G33" s="34"/>
      <c r="H33" s="34"/>
      <c r="I33" s="132">
        <v>0.21</v>
      </c>
      <c r="J33" s="131">
        <f>ROUND(((SUM(BE119:BE135))*I33),  2)</f>
        <v>0</v>
      </c>
      <c r="K33" s="34"/>
      <c r="L33" s="51"/>
      <c r="S33" s="34"/>
      <c r="T33" s="34"/>
      <c r="U33" s="34"/>
      <c r="V33" s="34"/>
      <c r="W33" s="34"/>
      <c r="X33" s="34"/>
      <c r="Y33" s="34"/>
      <c r="Z33" s="34"/>
      <c r="AA33" s="34"/>
      <c r="AB33" s="34"/>
      <c r="AC33" s="34"/>
      <c r="AD33" s="34"/>
      <c r="AE33" s="34"/>
    </row>
    <row r="34" spans="1:31" s="2" customFormat="1" ht="14.45" customHeight="1">
      <c r="A34" s="34"/>
      <c r="B34" s="39"/>
      <c r="C34" s="34"/>
      <c r="D34" s="34"/>
      <c r="E34" s="115" t="s">
        <v>43</v>
      </c>
      <c r="F34" s="131">
        <f>ROUND((SUM(BF119:BF135)),  2)</f>
        <v>0</v>
      </c>
      <c r="G34" s="34"/>
      <c r="H34" s="34"/>
      <c r="I34" s="132">
        <v>0.15</v>
      </c>
      <c r="J34" s="131">
        <f>ROUND(((SUM(BF119:BF135))*I34),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5" t="s">
        <v>44</v>
      </c>
      <c r="F35" s="131">
        <f>ROUND((SUM(BG119:BG135)),  2)</f>
        <v>0</v>
      </c>
      <c r="G35" s="34"/>
      <c r="H35" s="34"/>
      <c r="I35" s="132">
        <v>0.21</v>
      </c>
      <c r="J35" s="131">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5" t="s">
        <v>45</v>
      </c>
      <c r="F36" s="131">
        <f>ROUND((SUM(BH119:BH135)),  2)</f>
        <v>0</v>
      </c>
      <c r="G36" s="34"/>
      <c r="H36" s="34"/>
      <c r="I36" s="132">
        <v>0.15</v>
      </c>
      <c r="J36" s="131">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5" t="s">
        <v>46</v>
      </c>
      <c r="F37" s="131">
        <f>ROUND((SUM(BI119:BI135)),  2)</f>
        <v>0</v>
      </c>
      <c r="G37" s="34"/>
      <c r="H37" s="34"/>
      <c r="I37" s="132">
        <v>0</v>
      </c>
      <c r="J37" s="131">
        <f>0</f>
        <v>0</v>
      </c>
      <c r="K37" s="34"/>
      <c r="L37" s="51"/>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116"/>
      <c r="J38" s="34"/>
      <c r="K38" s="34"/>
      <c r="L38" s="51"/>
      <c r="S38" s="34"/>
      <c r="T38" s="34"/>
      <c r="U38" s="34"/>
      <c r="V38" s="34"/>
      <c r="W38" s="34"/>
      <c r="X38" s="34"/>
      <c r="Y38" s="34"/>
      <c r="Z38" s="34"/>
      <c r="AA38" s="34"/>
      <c r="AB38" s="34"/>
      <c r="AC38" s="34"/>
      <c r="AD38" s="34"/>
      <c r="AE38" s="34"/>
    </row>
    <row r="39" spans="1:31" s="2" customFormat="1" ht="25.35" customHeight="1">
      <c r="A39" s="34"/>
      <c r="B39" s="39"/>
      <c r="C39" s="133"/>
      <c r="D39" s="134" t="s">
        <v>47</v>
      </c>
      <c r="E39" s="135"/>
      <c r="F39" s="135"/>
      <c r="G39" s="136" t="s">
        <v>48</v>
      </c>
      <c r="H39" s="137" t="s">
        <v>49</v>
      </c>
      <c r="I39" s="138"/>
      <c r="J39" s="139">
        <f>SUM(J30:J37)</f>
        <v>0</v>
      </c>
      <c r="K39" s="140"/>
      <c r="L39" s="51"/>
      <c r="S39" s="34"/>
      <c r="T39" s="34"/>
      <c r="U39" s="34"/>
      <c r="V39" s="34"/>
      <c r="W39" s="34"/>
      <c r="X39" s="34"/>
      <c r="Y39" s="34"/>
      <c r="Z39" s="34"/>
      <c r="AA39" s="34"/>
      <c r="AB39" s="34"/>
      <c r="AC39" s="34"/>
      <c r="AD39" s="34"/>
      <c r="AE39" s="34"/>
    </row>
    <row r="40" spans="1:31" s="2" customFormat="1" ht="14.45" customHeight="1">
      <c r="A40" s="34"/>
      <c r="B40" s="39"/>
      <c r="C40" s="34"/>
      <c r="D40" s="34"/>
      <c r="E40" s="34"/>
      <c r="F40" s="34"/>
      <c r="G40" s="34"/>
      <c r="H40" s="34"/>
      <c r="I40" s="116"/>
      <c r="J40" s="34"/>
      <c r="K40" s="34"/>
      <c r="L40" s="51"/>
      <c r="S40" s="34"/>
      <c r="T40" s="34"/>
      <c r="U40" s="34"/>
      <c r="V40" s="34"/>
      <c r="W40" s="34"/>
      <c r="X40" s="34"/>
      <c r="Y40" s="34"/>
      <c r="Z40" s="34"/>
      <c r="AA40" s="34"/>
      <c r="AB40" s="34"/>
      <c r="AC40" s="34"/>
      <c r="AD40" s="34"/>
      <c r="AE40" s="34"/>
    </row>
    <row r="41" spans="1:31" s="1" customFormat="1" ht="14.45" customHeight="1">
      <c r="B41" s="20"/>
      <c r="I41" s="108"/>
      <c r="L41" s="20"/>
    </row>
    <row r="42" spans="1:31" s="1" customFormat="1" ht="14.45" customHeight="1">
      <c r="B42" s="20"/>
      <c r="I42" s="108"/>
      <c r="L42" s="20"/>
    </row>
    <row r="43" spans="1:31" s="1" customFormat="1" ht="14.45" customHeight="1">
      <c r="B43" s="20"/>
      <c r="I43" s="108"/>
      <c r="L43" s="20"/>
    </row>
    <row r="44" spans="1:31" s="1" customFormat="1" ht="14.45" customHeight="1">
      <c r="B44" s="20"/>
      <c r="I44" s="108"/>
      <c r="L44" s="20"/>
    </row>
    <row r="45" spans="1:31" s="1" customFormat="1" ht="14.45" customHeight="1">
      <c r="B45" s="20"/>
      <c r="I45" s="108"/>
      <c r="L45" s="20"/>
    </row>
    <row r="46" spans="1:31" s="1" customFormat="1" ht="14.45" customHeight="1">
      <c r="B46" s="20"/>
      <c r="I46" s="108"/>
      <c r="L46" s="20"/>
    </row>
    <row r="47" spans="1:31" s="1" customFormat="1" ht="14.45" customHeight="1">
      <c r="B47" s="20"/>
      <c r="I47" s="108"/>
      <c r="L47" s="20"/>
    </row>
    <row r="48" spans="1:31" s="1" customFormat="1" ht="14.45" customHeight="1">
      <c r="B48" s="20"/>
      <c r="I48" s="108"/>
      <c r="L48" s="20"/>
    </row>
    <row r="49" spans="1:31" s="1" customFormat="1" ht="14.45" customHeight="1">
      <c r="B49" s="20"/>
      <c r="I49" s="108"/>
      <c r="L49" s="20"/>
    </row>
    <row r="50" spans="1:31" s="2" customFormat="1" ht="14.45" customHeight="1">
      <c r="B50" s="51"/>
      <c r="D50" s="141" t="s">
        <v>50</v>
      </c>
      <c r="E50" s="142"/>
      <c r="F50" s="142"/>
      <c r="G50" s="141" t="s">
        <v>51</v>
      </c>
      <c r="H50" s="142"/>
      <c r="I50" s="143"/>
      <c r="J50" s="142"/>
      <c r="K50" s="142"/>
      <c r="L50" s="51"/>
    </row>
    <row r="51" spans="1:31">
      <c r="B51" s="20"/>
      <c r="L51" s="20"/>
    </row>
    <row r="52" spans="1:31">
      <c r="B52" s="20"/>
      <c r="L52" s="20"/>
    </row>
    <row r="53" spans="1:31">
      <c r="B53" s="20"/>
      <c r="L53" s="20"/>
    </row>
    <row r="54" spans="1:31">
      <c r="B54" s="20"/>
      <c r="L54" s="20"/>
    </row>
    <row r="55" spans="1:31">
      <c r="B55" s="20"/>
      <c r="L55" s="20"/>
    </row>
    <row r="56" spans="1:31">
      <c r="B56" s="20"/>
      <c r="L56" s="20"/>
    </row>
    <row r="57" spans="1:31">
      <c r="B57" s="20"/>
      <c r="L57" s="20"/>
    </row>
    <row r="58" spans="1:31">
      <c r="B58" s="20"/>
      <c r="L58" s="20"/>
    </row>
    <row r="59" spans="1:31">
      <c r="B59" s="20"/>
      <c r="L59" s="20"/>
    </row>
    <row r="60" spans="1:31">
      <c r="B60" s="20"/>
      <c r="L60" s="20"/>
    </row>
    <row r="61" spans="1:31" s="2" customFormat="1" ht="12.75">
      <c r="A61" s="34"/>
      <c r="B61" s="39"/>
      <c r="C61" s="34"/>
      <c r="D61" s="144" t="s">
        <v>52</v>
      </c>
      <c r="E61" s="145"/>
      <c r="F61" s="146" t="s">
        <v>53</v>
      </c>
      <c r="G61" s="144" t="s">
        <v>52</v>
      </c>
      <c r="H61" s="145"/>
      <c r="I61" s="147"/>
      <c r="J61" s="148" t="s">
        <v>53</v>
      </c>
      <c r="K61" s="145"/>
      <c r="L61" s="51"/>
      <c r="S61" s="34"/>
      <c r="T61" s="34"/>
      <c r="U61" s="34"/>
      <c r="V61" s="34"/>
      <c r="W61" s="34"/>
      <c r="X61" s="34"/>
      <c r="Y61" s="34"/>
      <c r="Z61" s="34"/>
      <c r="AA61" s="34"/>
      <c r="AB61" s="34"/>
      <c r="AC61" s="34"/>
      <c r="AD61" s="34"/>
      <c r="AE61" s="34"/>
    </row>
    <row r="62" spans="1:31">
      <c r="B62" s="20"/>
      <c r="L62" s="20"/>
    </row>
    <row r="63" spans="1:31">
      <c r="B63" s="20"/>
      <c r="L63" s="20"/>
    </row>
    <row r="64" spans="1:31">
      <c r="B64" s="20"/>
      <c r="L64" s="20"/>
    </row>
    <row r="65" spans="1:31" s="2" customFormat="1" ht="12.75">
      <c r="A65" s="34"/>
      <c r="B65" s="39"/>
      <c r="C65" s="34"/>
      <c r="D65" s="141" t="s">
        <v>54</v>
      </c>
      <c r="E65" s="149"/>
      <c r="F65" s="149"/>
      <c r="G65" s="141" t="s">
        <v>55</v>
      </c>
      <c r="H65" s="149"/>
      <c r="I65" s="150"/>
      <c r="J65" s="149"/>
      <c r="K65" s="149"/>
      <c r="L65" s="51"/>
      <c r="S65" s="34"/>
      <c r="T65" s="34"/>
      <c r="U65" s="34"/>
      <c r="V65" s="34"/>
      <c r="W65" s="34"/>
      <c r="X65" s="34"/>
      <c r="Y65" s="34"/>
      <c r="Z65" s="34"/>
      <c r="AA65" s="34"/>
      <c r="AB65" s="34"/>
      <c r="AC65" s="34"/>
      <c r="AD65" s="34"/>
      <c r="AE65" s="34"/>
    </row>
    <row r="66" spans="1:31">
      <c r="B66" s="20"/>
      <c r="L66" s="20"/>
    </row>
    <row r="67" spans="1:31">
      <c r="B67" s="20"/>
      <c r="L67" s="20"/>
    </row>
    <row r="68" spans="1:31">
      <c r="B68" s="20"/>
      <c r="L68" s="20"/>
    </row>
    <row r="69" spans="1:31">
      <c r="B69" s="20"/>
      <c r="L69" s="20"/>
    </row>
    <row r="70" spans="1:31">
      <c r="B70" s="20"/>
      <c r="L70" s="20"/>
    </row>
    <row r="71" spans="1:31">
      <c r="B71" s="20"/>
      <c r="L71" s="20"/>
    </row>
    <row r="72" spans="1:31">
      <c r="B72" s="20"/>
      <c r="L72" s="20"/>
    </row>
    <row r="73" spans="1:31">
      <c r="B73" s="20"/>
      <c r="L73" s="20"/>
    </row>
    <row r="74" spans="1:31">
      <c r="B74" s="20"/>
      <c r="L74" s="20"/>
    </row>
    <row r="75" spans="1:31">
      <c r="B75" s="20"/>
      <c r="L75" s="20"/>
    </row>
    <row r="76" spans="1:31" s="2" customFormat="1" ht="12.75">
      <c r="A76" s="34"/>
      <c r="B76" s="39"/>
      <c r="C76" s="34"/>
      <c r="D76" s="144" t="s">
        <v>52</v>
      </c>
      <c r="E76" s="145"/>
      <c r="F76" s="146" t="s">
        <v>53</v>
      </c>
      <c r="G76" s="144" t="s">
        <v>52</v>
      </c>
      <c r="H76" s="145"/>
      <c r="I76" s="147"/>
      <c r="J76" s="148" t="s">
        <v>53</v>
      </c>
      <c r="K76" s="145"/>
      <c r="L76" s="51"/>
      <c r="S76" s="34"/>
      <c r="T76" s="34"/>
      <c r="U76" s="34"/>
      <c r="V76" s="34"/>
      <c r="W76" s="34"/>
      <c r="X76" s="34"/>
      <c r="Y76" s="34"/>
      <c r="Z76" s="34"/>
      <c r="AA76" s="34"/>
      <c r="AB76" s="34"/>
      <c r="AC76" s="34"/>
      <c r="AD76" s="34"/>
      <c r="AE76" s="34"/>
    </row>
    <row r="77" spans="1:31" s="2" customFormat="1" ht="14.45" customHeight="1">
      <c r="A77" s="34"/>
      <c r="B77" s="151"/>
      <c r="C77" s="152"/>
      <c r="D77" s="152"/>
      <c r="E77" s="152"/>
      <c r="F77" s="152"/>
      <c r="G77" s="152"/>
      <c r="H77" s="152"/>
      <c r="I77" s="153"/>
      <c r="J77" s="152"/>
      <c r="K77" s="152"/>
      <c r="L77" s="51"/>
      <c r="S77" s="34"/>
      <c r="T77" s="34"/>
      <c r="U77" s="34"/>
      <c r="V77" s="34"/>
      <c r="W77" s="34"/>
      <c r="X77" s="34"/>
      <c r="Y77" s="34"/>
      <c r="Z77" s="34"/>
      <c r="AA77" s="34"/>
      <c r="AB77" s="34"/>
      <c r="AC77" s="34"/>
      <c r="AD77" s="34"/>
      <c r="AE77" s="34"/>
    </row>
    <row r="81" spans="1:47" s="2" customFormat="1" ht="6.95" customHeight="1">
      <c r="A81" s="34"/>
      <c r="B81" s="154"/>
      <c r="C81" s="155"/>
      <c r="D81" s="155"/>
      <c r="E81" s="155"/>
      <c r="F81" s="155"/>
      <c r="G81" s="155"/>
      <c r="H81" s="155"/>
      <c r="I81" s="156"/>
      <c r="J81" s="155"/>
      <c r="K81" s="155"/>
      <c r="L81" s="51"/>
      <c r="S81" s="34"/>
      <c r="T81" s="34"/>
      <c r="U81" s="34"/>
      <c r="V81" s="34"/>
      <c r="W81" s="34"/>
      <c r="X81" s="34"/>
      <c r="Y81" s="34"/>
      <c r="Z81" s="34"/>
      <c r="AA81" s="34"/>
      <c r="AB81" s="34"/>
      <c r="AC81" s="34"/>
      <c r="AD81" s="34"/>
      <c r="AE81" s="34"/>
    </row>
    <row r="82" spans="1:47" s="2" customFormat="1" ht="24.95" customHeight="1">
      <c r="A82" s="34"/>
      <c r="B82" s="35"/>
      <c r="C82" s="23" t="s">
        <v>123</v>
      </c>
      <c r="D82" s="36"/>
      <c r="E82" s="36"/>
      <c r="F82" s="36"/>
      <c r="G82" s="36"/>
      <c r="H82" s="36"/>
      <c r="I82" s="116"/>
      <c r="J82" s="36"/>
      <c r="K82" s="36"/>
      <c r="L82" s="51"/>
      <c r="S82" s="34"/>
      <c r="T82" s="34"/>
      <c r="U82" s="34"/>
      <c r="V82" s="34"/>
      <c r="W82" s="34"/>
      <c r="X82" s="34"/>
      <c r="Y82" s="34"/>
      <c r="Z82" s="34"/>
      <c r="AA82" s="34"/>
      <c r="AB82" s="34"/>
      <c r="AC82" s="34"/>
      <c r="AD82" s="34"/>
      <c r="AE82" s="34"/>
    </row>
    <row r="83" spans="1:47" s="2" customFormat="1" ht="6.95" customHeight="1">
      <c r="A83" s="34"/>
      <c r="B83" s="35"/>
      <c r="C83" s="36"/>
      <c r="D83" s="36"/>
      <c r="E83" s="36"/>
      <c r="F83" s="36"/>
      <c r="G83" s="36"/>
      <c r="H83" s="36"/>
      <c r="I83" s="116"/>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116"/>
      <c r="J84" s="36"/>
      <c r="K84" s="36"/>
      <c r="L84" s="51"/>
      <c r="S84" s="34"/>
      <c r="T84" s="34"/>
      <c r="U84" s="34"/>
      <c r="V84" s="34"/>
      <c r="W84" s="34"/>
      <c r="X84" s="34"/>
      <c r="Y84" s="34"/>
      <c r="Z84" s="34"/>
      <c r="AA84" s="34"/>
      <c r="AB84" s="34"/>
      <c r="AC84" s="34"/>
      <c r="AD84" s="34"/>
      <c r="AE84" s="34"/>
    </row>
    <row r="85" spans="1:47" s="2" customFormat="1" ht="16.5" customHeight="1">
      <c r="A85" s="34"/>
      <c r="B85" s="35"/>
      <c r="C85" s="36"/>
      <c r="D85" s="36"/>
      <c r="E85" s="328" t="str">
        <f>E7</f>
        <v>Oprava staničních kolejí v žst. Valašské Meziříčí</v>
      </c>
      <c r="F85" s="329"/>
      <c r="G85" s="329"/>
      <c r="H85" s="329"/>
      <c r="I85" s="116"/>
      <c r="J85" s="36"/>
      <c r="K85" s="36"/>
      <c r="L85" s="51"/>
      <c r="S85" s="34"/>
      <c r="T85" s="34"/>
      <c r="U85" s="34"/>
      <c r="V85" s="34"/>
      <c r="W85" s="34"/>
      <c r="X85" s="34"/>
      <c r="Y85" s="34"/>
      <c r="Z85" s="34"/>
      <c r="AA85" s="34"/>
      <c r="AB85" s="34"/>
      <c r="AC85" s="34"/>
      <c r="AD85" s="34"/>
      <c r="AE85" s="34"/>
    </row>
    <row r="86" spans="1:47" s="2" customFormat="1" ht="12" customHeight="1">
      <c r="A86" s="34"/>
      <c r="B86" s="35"/>
      <c r="C86" s="29" t="s">
        <v>109</v>
      </c>
      <c r="D86" s="36"/>
      <c r="E86" s="36"/>
      <c r="F86" s="36"/>
      <c r="G86" s="36"/>
      <c r="H86" s="36"/>
      <c r="I86" s="116"/>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316" t="str">
        <f>E9</f>
        <v>SO 03 - Oprava hmoždinek v koleji č. 3</v>
      </c>
      <c r="F87" s="327"/>
      <c r="G87" s="327"/>
      <c r="H87" s="327"/>
      <c r="I87" s="116"/>
      <c r="J87" s="36"/>
      <c r="K87" s="36"/>
      <c r="L87" s="51"/>
      <c r="S87" s="34"/>
      <c r="T87" s="34"/>
      <c r="U87" s="34"/>
      <c r="V87" s="34"/>
      <c r="W87" s="34"/>
      <c r="X87" s="34"/>
      <c r="Y87" s="34"/>
      <c r="Z87" s="34"/>
      <c r="AA87" s="34"/>
      <c r="AB87" s="34"/>
      <c r="AC87" s="34"/>
      <c r="AD87" s="34"/>
      <c r="AE87" s="34"/>
    </row>
    <row r="88" spans="1:47" s="2" customFormat="1" ht="6.95" customHeight="1">
      <c r="A88" s="34"/>
      <c r="B88" s="35"/>
      <c r="C88" s="36"/>
      <c r="D88" s="36"/>
      <c r="E88" s="36"/>
      <c r="F88" s="36"/>
      <c r="G88" s="36"/>
      <c r="H88" s="36"/>
      <c r="I88" s="116"/>
      <c r="J88" s="36"/>
      <c r="K88" s="36"/>
      <c r="L88" s="51"/>
      <c r="S88" s="34"/>
      <c r="T88" s="34"/>
      <c r="U88" s="34"/>
      <c r="V88" s="34"/>
      <c r="W88" s="34"/>
      <c r="X88" s="34"/>
      <c r="Y88" s="34"/>
      <c r="Z88" s="34"/>
      <c r="AA88" s="34"/>
      <c r="AB88" s="34"/>
      <c r="AC88" s="34"/>
      <c r="AD88" s="34"/>
      <c r="AE88" s="34"/>
    </row>
    <row r="89" spans="1:47" s="2" customFormat="1" ht="12" customHeight="1">
      <c r="A89" s="34"/>
      <c r="B89" s="35"/>
      <c r="C89" s="29" t="s">
        <v>20</v>
      </c>
      <c r="D89" s="36"/>
      <c r="E89" s="36"/>
      <c r="F89" s="27" t="str">
        <f>F12</f>
        <v>žst. Valašské Meziříčí</v>
      </c>
      <c r="G89" s="36"/>
      <c r="H89" s="36"/>
      <c r="I89" s="118" t="s">
        <v>22</v>
      </c>
      <c r="J89" s="66">
        <f>IF(J12="","",J12)</f>
        <v>0</v>
      </c>
      <c r="K89" s="36"/>
      <c r="L89" s="51"/>
      <c r="S89" s="34"/>
      <c r="T89" s="34"/>
      <c r="U89" s="34"/>
      <c r="V89" s="34"/>
      <c r="W89" s="34"/>
      <c r="X89" s="34"/>
      <c r="Y89" s="34"/>
      <c r="Z89" s="34"/>
      <c r="AA89" s="34"/>
      <c r="AB89" s="34"/>
      <c r="AC89" s="34"/>
      <c r="AD89" s="34"/>
      <c r="AE89" s="34"/>
    </row>
    <row r="90" spans="1:47" s="2" customFormat="1" ht="6.95" customHeight="1">
      <c r="A90" s="34"/>
      <c r="B90" s="35"/>
      <c r="C90" s="36"/>
      <c r="D90" s="36"/>
      <c r="E90" s="36"/>
      <c r="F90" s="36"/>
      <c r="G90" s="36"/>
      <c r="H90" s="36"/>
      <c r="I90" s="116"/>
      <c r="J90" s="36"/>
      <c r="K90" s="36"/>
      <c r="L90" s="51"/>
      <c r="S90" s="34"/>
      <c r="T90" s="34"/>
      <c r="U90" s="34"/>
      <c r="V90" s="34"/>
      <c r="W90" s="34"/>
      <c r="X90" s="34"/>
      <c r="Y90" s="34"/>
      <c r="Z90" s="34"/>
      <c r="AA90" s="34"/>
      <c r="AB90" s="34"/>
      <c r="AC90" s="34"/>
      <c r="AD90" s="34"/>
      <c r="AE90" s="34"/>
    </row>
    <row r="91" spans="1:47" s="2" customFormat="1" ht="15.2" customHeight="1">
      <c r="A91" s="34"/>
      <c r="B91" s="35"/>
      <c r="C91" s="29" t="s">
        <v>23</v>
      </c>
      <c r="D91" s="36"/>
      <c r="E91" s="36"/>
      <c r="F91" s="27" t="str">
        <f>E15</f>
        <v>Správa železnic, státní organizace</v>
      </c>
      <c r="G91" s="36"/>
      <c r="H91" s="36"/>
      <c r="I91" s="118" t="s">
        <v>31</v>
      </c>
      <c r="J91" s="32" t="str">
        <f>E21</f>
        <v xml:space="preserve"> </v>
      </c>
      <c r="K91" s="36"/>
      <c r="L91" s="51"/>
      <c r="S91" s="34"/>
      <c r="T91" s="34"/>
      <c r="U91" s="34"/>
      <c r="V91" s="34"/>
      <c r="W91" s="34"/>
      <c r="X91" s="34"/>
      <c r="Y91" s="34"/>
      <c r="Z91" s="34"/>
      <c r="AA91" s="34"/>
      <c r="AB91" s="34"/>
      <c r="AC91" s="34"/>
      <c r="AD91" s="34"/>
      <c r="AE91" s="34"/>
    </row>
    <row r="92" spans="1:47" s="2" customFormat="1" ht="15.2" customHeight="1">
      <c r="A92" s="34"/>
      <c r="B92" s="35"/>
      <c r="C92" s="29" t="s">
        <v>29</v>
      </c>
      <c r="D92" s="36"/>
      <c r="E92" s="36"/>
      <c r="F92" s="27" t="str">
        <f>IF(E18="","",E18)</f>
        <v>Vyplň údaj</v>
      </c>
      <c r="G92" s="36"/>
      <c r="H92" s="36"/>
      <c r="I92" s="118" t="s">
        <v>34</v>
      </c>
      <c r="J92" s="32" t="str">
        <f>E24</f>
        <v>Jiří Vendel</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116"/>
      <c r="J93" s="36"/>
      <c r="K93" s="36"/>
      <c r="L93" s="51"/>
      <c r="S93" s="34"/>
      <c r="T93" s="34"/>
      <c r="U93" s="34"/>
      <c r="V93" s="34"/>
      <c r="W93" s="34"/>
      <c r="X93" s="34"/>
      <c r="Y93" s="34"/>
      <c r="Z93" s="34"/>
      <c r="AA93" s="34"/>
      <c r="AB93" s="34"/>
      <c r="AC93" s="34"/>
      <c r="AD93" s="34"/>
      <c r="AE93" s="34"/>
    </row>
    <row r="94" spans="1:47" s="2" customFormat="1" ht="29.25" customHeight="1">
      <c r="A94" s="34"/>
      <c r="B94" s="35"/>
      <c r="C94" s="157" t="s">
        <v>124</v>
      </c>
      <c r="D94" s="158"/>
      <c r="E94" s="158"/>
      <c r="F94" s="158"/>
      <c r="G94" s="158"/>
      <c r="H94" s="158"/>
      <c r="I94" s="159"/>
      <c r="J94" s="160" t="s">
        <v>125</v>
      </c>
      <c r="K94" s="158"/>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116"/>
      <c r="J95" s="36"/>
      <c r="K95" s="36"/>
      <c r="L95" s="51"/>
      <c r="S95" s="34"/>
      <c r="T95" s="34"/>
      <c r="U95" s="34"/>
      <c r="V95" s="34"/>
      <c r="W95" s="34"/>
      <c r="X95" s="34"/>
      <c r="Y95" s="34"/>
      <c r="Z95" s="34"/>
      <c r="AA95" s="34"/>
      <c r="AB95" s="34"/>
      <c r="AC95" s="34"/>
      <c r="AD95" s="34"/>
      <c r="AE95" s="34"/>
    </row>
    <row r="96" spans="1:47" s="2" customFormat="1" ht="22.9" customHeight="1">
      <c r="A96" s="34"/>
      <c r="B96" s="35"/>
      <c r="C96" s="161" t="s">
        <v>126</v>
      </c>
      <c r="D96" s="36"/>
      <c r="E96" s="36"/>
      <c r="F96" s="36"/>
      <c r="G96" s="36"/>
      <c r="H96" s="36"/>
      <c r="I96" s="116"/>
      <c r="J96" s="84">
        <f>J119</f>
        <v>0</v>
      </c>
      <c r="K96" s="36"/>
      <c r="L96" s="51"/>
      <c r="S96" s="34"/>
      <c r="T96" s="34"/>
      <c r="U96" s="34"/>
      <c r="V96" s="34"/>
      <c r="W96" s="34"/>
      <c r="X96" s="34"/>
      <c r="Y96" s="34"/>
      <c r="Z96" s="34"/>
      <c r="AA96" s="34"/>
      <c r="AB96" s="34"/>
      <c r="AC96" s="34"/>
      <c r="AD96" s="34"/>
      <c r="AE96" s="34"/>
      <c r="AU96" s="17" t="s">
        <v>127</v>
      </c>
    </row>
    <row r="97" spans="1:31" s="9" customFormat="1" ht="24.95" customHeight="1">
      <c r="B97" s="162"/>
      <c r="C97" s="163"/>
      <c r="D97" s="164" t="s">
        <v>128</v>
      </c>
      <c r="E97" s="165"/>
      <c r="F97" s="165"/>
      <c r="G97" s="165"/>
      <c r="H97" s="165"/>
      <c r="I97" s="166"/>
      <c r="J97" s="167">
        <f>J120</f>
        <v>0</v>
      </c>
      <c r="K97" s="163"/>
      <c r="L97" s="168"/>
    </row>
    <row r="98" spans="1:31" s="10" customFormat="1" ht="19.899999999999999" customHeight="1">
      <c r="B98" s="169"/>
      <c r="C98" s="170"/>
      <c r="D98" s="171" t="s">
        <v>130</v>
      </c>
      <c r="E98" s="172"/>
      <c r="F98" s="172"/>
      <c r="G98" s="172"/>
      <c r="H98" s="172"/>
      <c r="I98" s="173"/>
      <c r="J98" s="174">
        <f>J121</f>
        <v>0</v>
      </c>
      <c r="K98" s="170"/>
      <c r="L98" s="175"/>
    </row>
    <row r="99" spans="1:31" s="10" customFormat="1" ht="19.899999999999999" customHeight="1">
      <c r="B99" s="169"/>
      <c r="C99" s="170"/>
      <c r="D99" s="171" t="s">
        <v>131</v>
      </c>
      <c r="E99" s="172"/>
      <c r="F99" s="172"/>
      <c r="G99" s="172"/>
      <c r="H99" s="172"/>
      <c r="I99" s="173"/>
      <c r="J99" s="174">
        <f>J126</f>
        <v>0</v>
      </c>
      <c r="K99" s="170"/>
      <c r="L99" s="175"/>
    </row>
    <row r="100" spans="1:31" s="2" customFormat="1" ht="21.75" customHeight="1">
      <c r="A100" s="34"/>
      <c r="B100" s="35"/>
      <c r="C100" s="36"/>
      <c r="D100" s="36"/>
      <c r="E100" s="36"/>
      <c r="F100" s="36"/>
      <c r="G100" s="36"/>
      <c r="H100" s="36"/>
      <c r="I100" s="116"/>
      <c r="J100" s="36"/>
      <c r="K100" s="36"/>
      <c r="L100" s="51"/>
      <c r="S100" s="34"/>
      <c r="T100" s="34"/>
      <c r="U100" s="34"/>
      <c r="V100" s="34"/>
      <c r="W100" s="34"/>
      <c r="X100" s="34"/>
      <c r="Y100" s="34"/>
      <c r="Z100" s="34"/>
      <c r="AA100" s="34"/>
      <c r="AB100" s="34"/>
      <c r="AC100" s="34"/>
      <c r="AD100" s="34"/>
      <c r="AE100" s="34"/>
    </row>
    <row r="101" spans="1:31" s="2" customFormat="1" ht="6.95" customHeight="1">
      <c r="A101" s="34"/>
      <c r="B101" s="54"/>
      <c r="C101" s="55"/>
      <c r="D101" s="55"/>
      <c r="E101" s="55"/>
      <c r="F101" s="55"/>
      <c r="G101" s="55"/>
      <c r="H101" s="55"/>
      <c r="I101" s="153"/>
      <c r="J101" s="55"/>
      <c r="K101" s="55"/>
      <c r="L101" s="51"/>
      <c r="S101" s="34"/>
      <c r="T101" s="34"/>
      <c r="U101" s="34"/>
      <c r="V101" s="34"/>
      <c r="W101" s="34"/>
      <c r="X101" s="34"/>
      <c r="Y101" s="34"/>
      <c r="Z101" s="34"/>
      <c r="AA101" s="34"/>
      <c r="AB101" s="34"/>
      <c r="AC101" s="34"/>
      <c r="AD101" s="34"/>
      <c r="AE101" s="34"/>
    </row>
    <row r="105" spans="1:31" s="2" customFormat="1" ht="6.95" customHeight="1">
      <c r="A105" s="34"/>
      <c r="B105" s="56"/>
      <c r="C105" s="57"/>
      <c r="D105" s="57"/>
      <c r="E105" s="57"/>
      <c r="F105" s="57"/>
      <c r="G105" s="57"/>
      <c r="H105" s="57"/>
      <c r="I105" s="156"/>
      <c r="J105" s="57"/>
      <c r="K105" s="57"/>
      <c r="L105" s="51"/>
      <c r="S105" s="34"/>
      <c r="T105" s="34"/>
      <c r="U105" s="34"/>
      <c r="V105" s="34"/>
      <c r="W105" s="34"/>
      <c r="X105" s="34"/>
      <c r="Y105" s="34"/>
      <c r="Z105" s="34"/>
      <c r="AA105" s="34"/>
      <c r="AB105" s="34"/>
      <c r="AC105" s="34"/>
      <c r="AD105" s="34"/>
      <c r="AE105" s="34"/>
    </row>
    <row r="106" spans="1:31" s="2" customFormat="1" ht="24.95" customHeight="1">
      <c r="A106" s="34"/>
      <c r="B106" s="35"/>
      <c r="C106" s="23" t="s">
        <v>134</v>
      </c>
      <c r="D106" s="36"/>
      <c r="E106" s="36"/>
      <c r="F106" s="36"/>
      <c r="G106" s="36"/>
      <c r="H106" s="36"/>
      <c r="I106" s="116"/>
      <c r="J106" s="36"/>
      <c r="K106" s="36"/>
      <c r="L106" s="51"/>
      <c r="S106" s="34"/>
      <c r="T106" s="34"/>
      <c r="U106" s="34"/>
      <c r="V106" s="34"/>
      <c r="W106" s="34"/>
      <c r="X106" s="34"/>
      <c r="Y106" s="34"/>
      <c r="Z106" s="34"/>
      <c r="AA106" s="34"/>
      <c r="AB106" s="34"/>
      <c r="AC106" s="34"/>
      <c r="AD106" s="34"/>
      <c r="AE106" s="34"/>
    </row>
    <row r="107" spans="1:31" s="2" customFormat="1" ht="6.95" customHeight="1">
      <c r="A107" s="34"/>
      <c r="B107" s="35"/>
      <c r="C107" s="36"/>
      <c r="D107" s="36"/>
      <c r="E107" s="36"/>
      <c r="F107" s="36"/>
      <c r="G107" s="36"/>
      <c r="H107" s="36"/>
      <c r="I107" s="116"/>
      <c r="J107" s="36"/>
      <c r="K107" s="36"/>
      <c r="L107" s="51"/>
      <c r="S107" s="34"/>
      <c r="T107" s="34"/>
      <c r="U107" s="34"/>
      <c r="V107" s="34"/>
      <c r="W107" s="34"/>
      <c r="X107" s="34"/>
      <c r="Y107" s="34"/>
      <c r="Z107" s="34"/>
      <c r="AA107" s="34"/>
      <c r="AB107" s="34"/>
      <c r="AC107" s="34"/>
      <c r="AD107" s="34"/>
      <c r="AE107" s="34"/>
    </row>
    <row r="108" spans="1:31" s="2" customFormat="1" ht="12" customHeight="1">
      <c r="A108" s="34"/>
      <c r="B108" s="35"/>
      <c r="C108" s="29" t="s">
        <v>16</v>
      </c>
      <c r="D108" s="36"/>
      <c r="E108" s="36"/>
      <c r="F108" s="36"/>
      <c r="G108" s="36"/>
      <c r="H108" s="36"/>
      <c r="I108" s="116"/>
      <c r="J108" s="36"/>
      <c r="K108" s="36"/>
      <c r="L108" s="51"/>
      <c r="S108" s="34"/>
      <c r="T108" s="34"/>
      <c r="U108" s="34"/>
      <c r="V108" s="34"/>
      <c r="W108" s="34"/>
      <c r="X108" s="34"/>
      <c r="Y108" s="34"/>
      <c r="Z108" s="34"/>
      <c r="AA108" s="34"/>
      <c r="AB108" s="34"/>
      <c r="AC108" s="34"/>
      <c r="AD108" s="34"/>
      <c r="AE108" s="34"/>
    </row>
    <row r="109" spans="1:31" s="2" customFormat="1" ht="16.5" customHeight="1">
      <c r="A109" s="34"/>
      <c r="B109" s="35"/>
      <c r="C109" s="36"/>
      <c r="D109" s="36"/>
      <c r="E109" s="328" t="str">
        <f>E7</f>
        <v>Oprava staničních kolejí v žst. Valašské Meziříčí</v>
      </c>
      <c r="F109" s="329"/>
      <c r="G109" s="329"/>
      <c r="H109" s="329"/>
      <c r="I109" s="116"/>
      <c r="J109" s="36"/>
      <c r="K109" s="36"/>
      <c r="L109" s="51"/>
      <c r="S109" s="34"/>
      <c r="T109" s="34"/>
      <c r="U109" s="34"/>
      <c r="V109" s="34"/>
      <c r="W109" s="34"/>
      <c r="X109" s="34"/>
      <c r="Y109" s="34"/>
      <c r="Z109" s="34"/>
      <c r="AA109" s="34"/>
      <c r="AB109" s="34"/>
      <c r="AC109" s="34"/>
      <c r="AD109" s="34"/>
      <c r="AE109" s="34"/>
    </row>
    <row r="110" spans="1:31" s="2" customFormat="1" ht="12" customHeight="1">
      <c r="A110" s="34"/>
      <c r="B110" s="35"/>
      <c r="C110" s="29" t="s">
        <v>109</v>
      </c>
      <c r="D110" s="36"/>
      <c r="E110" s="36"/>
      <c r="F110" s="36"/>
      <c r="G110" s="36"/>
      <c r="H110" s="36"/>
      <c r="I110" s="116"/>
      <c r="J110" s="36"/>
      <c r="K110" s="36"/>
      <c r="L110" s="51"/>
      <c r="S110" s="34"/>
      <c r="T110" s="34"/>
      <c r="U110" s="34"/>
      <c r="V110" s="34"/>
      <c r="W110" s="34"/>
      <c r="X110" s="34"/>
      <c r="Y110" s="34"/>
      <c r="Z110" s="34"/>
      <c r="AA110" s="34"/>
      <c r="AB110" s="34"/>
      <c r="AC110" s="34"/>
      <c r="AD110" s="34"/>
      <c r="AE110" s="34"/>
    </row>
    <row r="111" spans="1:31" s="2" customFormat="1" ht="16.5" customHeight="1">
      <c r="A111" s="34"/>
      <c r="B111" s="35"/>
      <c r="C111" s="36"/>
      <c r="D111" s="36"/>
      <c r="E111" s="316" t="str">
        <f>E9</f>
        <v>SO 03 - Oprava hmoždinek v koleji č. 3</v>
      </c>
      <c r="F111" s="327"/>
      <c r="G111" s="327"/>
      <c r="H111" s="327"/>
      <c r="I111" s="116"/>
      <c r="J111" s="36"/>
      <c r="K111" s="36"/>
      <c r="L111" s="51"/>
      <c r="S111" s="34"/>
      <c r="T111" s="34"/>
      <c r="U111" s="34"/>
      <c r="V111" s="34"/>
      <c r="W111" s="34"/>
      <c r="X111" s="34"/>
      <c r="Y111" s="34"/>
      <c r="Z111" s="34"/>
      <c r="AA111" s="34"/>
      <c r="AB111" s="34"/>
      <c r="AC111" s="34"/>
      <c r="AD111" s="34"/>
      <c r="AE111" s="34"/>
    </row>
    <row r="112" spans="1:31" s="2" customFormat="1" ht="6.95" customHeight="1">
      <c r="A112" s="34"/>
      <c r="B112" s="35"/>
      <c r="C112" s="36"/>
      <c r="D112" s="36"/>
      <c r="E112" s="36"/>
      <c r="F112" s="36"/>
      <c r="G112" s="36"/>
      <c r="H112" s="36"/>
      <c r="I112" s="116"/>
      <c r="J112" s="36"/>
      <c r="K112" s="36"/>
      <c r="L112" s="51"/>
      <c r="S112" s="34"/>
      <c r="T112" s="34"/>
      <c r="U112" s="34"/>
      <c r="V112" s="34"/>
      <c r="W112" s="34"/>
      <c r="X112" s="34"/>
      <c r="Y112" s="34"/>
      <c r="Z112" s="34"/>
      <c r="AA112" s="34"/>
      <c r="AB112" s="34"/>
      <c r="AC112" s="34"/>
      <c r="AD112" s="34"/>
      <c r="AE112" s="34"/>
    </row>
    <row r="113" spans="1:65" s="2" customFormat="1" ht="12" customHeight="1">
      <c r="A113" s="34"/>
      <c r="B113" s="35"/>
      <c r="C113" s="29" t="s">
        <v>20</v>
      </c>
      <c r="D113" s="36"/>
      <c r="E113" s="36"/>
      <c r="F113" s="27" t="str">
        <f>F12</f>
        <v>žst. Valašské Meziříčí</v>
      </c>
      <c r="G113" s="36"/>
      <c r="H113" s="36"/>
      <c r="I113" s="118" t="s">
        <v>22</v>
      </c>
      <c r="J113" s="66">
        <f>IF(J12="","",J12)</f>
        <v>0</v>
      </c>
      <c r="K113" s="36"/>
      <c r="L113" s="51"/>
      <c r="S113" s="34"/>
      <c r="T113" s="34"/>
      <c r="U113" s="34"/>
      <c r="V113" s="34"/>
      <c r="W113" s="34"/>
      <c r="X113" s="34"/>
      <c r="Y113" s="34"/>
      <c r="Z113" s="34"/>
      <c r="AA113" s="34"/>
      <c r="AB113" s="34"/>
      <c r="AC113" s="34"/>
      <c r="AD113" s="34"/>
      <c r="AE113" s="34"/>
    </row>
    <row r="114" spans="1:65" s="2" customFormat="1" ht="6.95" customHeight="1">
      <c r="A114" s="34"/>
      <c r="B114" s="35"/>
      <c r="C114" s="36"/>
      <c r="D114" s="36"/>
      <c r="E114" s="36"/>
      <c r="F114" s="36"/>
      <c r="G114" s="36"/>
      <c r="H114" s="36"/>
      <c r="I114" s="116"/>
      <c r="J114" s="36"/>
      <c r="K114" s="36"/>
      <c r="L114" s="51"/>
      <c r="S114" s="34"/>
      <c r="T114" s="34"/>
      <c r="U114" s="34"/>
      <c r="V114" s="34"/>
      <c r="W114" s="34"/>
      <c r="X114" s="34"/>
      <c r="Y114" s="34"/>
      <c r="Z114" s="34"/>
      <c r="AA114" s="34"/>
      <c r="AB114" s="34"/>
      <c r="AC114" s="34"/>
      <c r="AD114" s="34"/>
      <c r="AE114" s="34"/>
    </row>
    <row r="115" spans="1:65" s="2" customFormat="1" ht="15.2" customHeight="1">
      <c r="A115" s="34"/>
      <c r="B115" s="35"/>
      <c r="C115" s="29" t="s">
        <v>23</v>
      </c>
      <c r="D115" s="36"/>
      <c r="E115" s="36"/>
      <c r="F115" s="27" t="str">
        <f>E15</f>
        <v>Správa železnic, státní organizace</v>
      </c>
      <c r="G115" s="36"/>
      <c r="H115" s="36"/>
      <c r="I115" s="118" t="s">
        <v>31</v>
      </c>
      <c r="J115" s="32" t="str">
        <f>E21</f>
        <v xml:space="preserve"> </v>
      </c>
      <c r="K115" s="36"/>
      <c r="L115" s="51"/>
      <c r="S115" s="34"/>
      <c r="T115" s="34"/>
      <c r="U115" s="34"/>
      <c r="V115" s="34"/>
      <c r="W115" s="34"/>
      <c r="X115" s="34"/>
      <c r="Y115" s="34"/>
      <c r="Z115" s="34"/>
      <c r="AA115" s="34"/>
      <c r="AB115" s="34"/>
      <c r="AC115" s="34"/>
      <c r="AD115" s="34"/>
      <c r="AE115" s="34"/>
    </row>
    <row r="116" spans="1:65" s="2" customFormat="1" ht="15.2" customHeight="1">
      <c r="A116" s="34"/>
      <c r="B116" s="35"/>
      <c r="C116" s="29" t="s">
        <v>29</v>
      </c>
      <c r="D116" s="36"/>
      <c r="E116" s="36"/>
      <c r="F116" s="27" t="str">
        <f>IF(E18="","",E18)</f>
        <v>Vyplň údaj</v>
      </c>
      <c r="G116" s="36"/>
      <c r="H116" s="36"/>
      <c r="I116" s="118" t="s">
        <v>34</v>
      </c>
      <c r="J116" s="32" t="str">
        <f>E24</f>
        <v>Jiří Vendel</v>
      </c>
      <c r="K116" s="36"/>
      <c r="L116" s="51"/>
      <c r="S116" s="34"/>
      <c r="T116" s="34"/>
      <c r="U116" s="34"/>
      <c r="V116" s="34"/>
      <c r="W116" s="34"/>
      <c r="X116" s="34"/>
      <c r="Y116" s="34"/>
      <c r="Z116" s="34"/>
      <c r="AA116" s="34"/>
      <c r="AB116" s="34"/>
      <c r="AC116" s="34"/>
      <c r="AD116" s="34"/>
      <c r="AE116" s="34"/>
    </row>
    <row r="117" spans="1:65" s="2" customFormat="1" ht="10.35" customHeight="1">
      <c r="A117" s="34"/>
      <c r="B117" s="35"/>
      <c r="C117" s="36"/>
      <c r="D117" s="36"/>
      <c r="E117" s="36"/>
      <c r="F117" s="36"/>
      <c r="G117" s="36"/>
      <c r="H117" s="36"/>
      <c r="I117" s="116"/>
      <c r="J117" s="36"/>
      <c r="K117" s="36"/>
      <c r="L117" s="51"/>
      <c r="S117" s="34"/>
      <c r="T117" s="34"/>
      <c r="U117" s="34"/>
      <c r="V117" s="34"/>
      <c r="W117" s="34"/>
      <c r="X117" s="34"/>
      <c r="Y117" s="34"/>
      <c r="Z117" s="34"/>
      <c r="AA117" s="34"/>
      <c r="AB117" s="34"/>
      <c r="AC117" s="34"/>
      <c r="AD117" s="34"/>
      <c r="AE117" s="34"/>
    </row>
    <row r="118" spans="1:65" s="11" customFormat="1" ht="29.25" customHeight="1">
      <c r="A118" s="176"/>
      <c r="B118" s="177"/>
      <c r="C118" s="178" t="s">
        <v>135</v>
      </c>
      <c r="D118" s="179" t="s">
        <v>62</v>
      </c>
      <c r="E118" s="179" t="s">
        <v>58</v>
      </c>
      <c r="F118" s="179" t="s">
        <v>59</v>
      </c>
      <c r="G118" s="179" t="s">
        <v>136</v>
      </c>
      <c r="H118" s="179" t="s">
        <v>137</v>
      </c>
      <c r="I118" s="180" t="s">
        <v>138</v>
      </c>
      <c r="J118" s="179" t="s">
        <v>125</v>
      </c>
      <c r="K118" s="181" t="s">
        <v>139</v>
      </c>
      <c r="L118" s="182"/>
      <c r="M118" s="75" t="s">
        <v>1</v>
      </c>
      <c r="N118" s="76" t="s">
        <v>41</v>
      </c>
      <c r="O118" s="76" t="s">
        <v>140</v>
      </c>
      <c r="P118" s="76" t="s">
        <v>141</v>
      </c>
      <c r="Q118" s="76" t="s">
        <v>142</v>
      </c>
      <c r="R118" s="76" t="s">
        <v>143</v>
      </c>
      <c r="S118" s="76" t="s">
        <v>144</v>
      </c>
      <c r="T118" s="77" t="s">
        <v>145</v>
      </c>
      <c r="U118" s="176"/>
      <c r="V118" s="176"/>
      <c r="W118" s="176"/>
      <c r="X118" s="176"/>
      <c r="Y118" s="176"/>
      <c r="Z118" s="176"/>
      <c r="AA118" s="176"/>
      <c r="AB118" s="176"/>
      <c r="AC118" s="176"/>
      <c r="AD118" s="176"/>
      <c r="AE118" s="176"/>
    </row>
    <row r="119" spans="1:65" s="2" customFormat="1" ht="22.9" customHeight="1">
      <c r="A119" s="34"/>
      <c r="B119" s="35"/>
      <c r="C119" s="82" t="s">
        <v>146</v>
      </c>
      <c r="D119" s="36"/>
      <c r="E119" s="36"/>
      <c r="F119" s="36"/>
      <c r="G119" s="36"/>
      <c r="H119" s="36"/>
      <c r="I119" s="116"/>
      <c r="J119" s="183">
        <f>BK119</f>
        <v>0</v>
      </c>
      <c r="K119" s="36"/>
      <c r="L119" s="39"/>
      <c r="M119" s="78"/>
      <c r="N119" s="184"/>
      <c r="O119" s="79"/>
      <c r="P119" s="185">
        <f>P120</f>
        <v>0</v>
      </c>
      <c r="Q119" s="79"/>
      <c r="R119" s="185">
        <f>R120</f>
        <v>0.18633999999999998</v>
      </c>
      <c r="S119" s="79"/>
      <c r="T119" s="186">
        <f>T120</f>
        <v>0</v>
      </c>
      <c r="U119" s="34"/>
      <c r="V119" s="34"/>
      <c r="W119" s="34"/>
      <c r="X119" s="34"/>
      <c r="Y119" s="34"/>
      <c r="Z119" s="34"/>
      <c r="AA119" s="34"/>
      <c r="AB119" s="34"/>
      <c r="AC119" s="34"/>
      <c r="AD119" s="34"/>
      <c r="AE119" s="34"/>
      <c r="AT119" s="17" t="s">
        <v>76</v>
      </c>
      <c r="AU119" s="17" t="s">
        <v>127</v>
      </c>
      <c r="BK119" s="187">
        <f>BK120</f>
        <v>0</v>
      </c>
    </row>
    <row r="120" spans="1:65" s="12" customFormat="1" ht="25.9" customHeight="1">
      <c r="B120" s="188"/>
      <c r="C120" s="189"/>
      <c r="D120" s="190" t="s">
        <v>76</v>
      </c>
      <c r="E120" s="191" t="s">
        <v>147</v>
      </c>
      <c r="F120" s="191" t="s">
        <v>148</v>
      </c>
      <c r="G120" s="189"/>
      <c r="H120" s="189"/>
      <c r="I120" s="192"/>
      <c r="J120" s="193">
        <f>BK120</f>
        <v>0</v>
      </c>
      <c r="K120" s="189"/>
      <c r="L120" s="194"/>
      <c r="M120" s="195"/>
      <c r="N120" s="196"/>
      <c r="O120" s="196"/>
      <c r="P120" s="197">
        <f>P121+P126</f>
        <v>0</v>
      </c>
      <c r="Q120" s="196"/>
      <c r="R120" s="197">
        <f>R121+R126</f>
        <v>0.18633999999999998</v>
      </c>
      <c r="S120" s="196"/>
      <c r="T120" s="198">
        <f>T121+T126</f>
        <v>0</v>
      </c>
      <c r="AR120" s="199" t="s">
        <v>85</v>
      </c>
      <c r="AT120" s="200" t="s">
        <v>76</v>
      </c>
      <c r="AU120" s="200" t="s">
        <v>77</v>
      </c>
      <c r="AY120" s="199" t="s">
        <v>149</v>
      </c>
      <c r="BK120" s="201">
        <f>BK121+BK126</f>
        <v>0</v>
      </c>
    </row>
    <row r="121" spans="1:65" s="12" customFormat="1" ht="22.9" customHeight="1">
      <c r="B121" s="188"/>
      <c r="C121" s="189"/>
      <c r="D121" s="190" t="s">
        <v>76</v>
      </c>
      <c r="E121" s="202" t="s">
        <v>161</v>
      </c>
      <c r="F121" s="202" t="s">
        <v>165</v>
      </c>
      <c r="G121" s="189"/>
      <c r="H121" s="189"/>
      <c r="I121" s="192"/>
      <c r="J121" s="203">
        <f>BK121</f>
        <v>0</v>
      </c>
      <c r="K121" s="189"/>
      <c r="L121" s="194"/>
      <c r="M121" s="195"/>
      <c r="N121" s="196"/>
      <c r="O121" s="196"/>
      <c r="P121" s="197">
        <f>SUM(P122:P125)</f>
        <v>0</v>
      </c>
      <c r="Q121" s="196"/>
      <c r="R121" s="197">
        <f>SUM(R122:R125)</f>
        <v>0</v>
      </c>
      <c r="S121" s="196"/>
      <c r="T121" s="198">
        <f>SUM(T122:T125)</f>
        <v>0</v>
      </c>
      <c r="AR121" s="199" t="s">
        <v>85</v>
      </c>
      <c r="AT121" s="200" t="s">
        <v>76</v>
      </c>
      <c r="AU121" s="200" t="s">
        <v>85</v>
      </c>
      <c r="AY121" s="199" t="s">
        <v>149</v>
      </c>
      <c r="BK121" s="201">
        <f>SUM(BK122:BK125)</f>
        <v>0</v>
      </c>
    </row>
    <row r="122" spans="1:65" s="2" customFormat="1" ht="21.75" customHeight="1">
      <c r="A122" s="34"/>
      <c r="B122" s="35"/>
      <c r="C122" s="204" t="s">
        <v>85</v>
      </c>
      <c r="D122" s="204" t="s">
        <v>151</v>
      </c>
      <c r="E122" s="205" t="s">
        <v>910</v>
      </c>
      <c r="F122" s="206" t="s">
        <v>911</v>
      </c>
      <c r="G122" s="207" t="s">
        <v>258</v>
      </c>
      <c r="H122" s="208">
        <v>242</v>
      </c>
      <c r="I122" s="209"/>
      <c r="J122" s="210">
        <f>ROUND(I122*H122,2)</f>
        <v>0</v>
      </c>
      <c r="K122" s="206" t="s">
        <v>155</v>
      </c>
      <c r="L122" s="39"/>
      <c r="M122" s="211" t="s">
        <v>1</v>
      </c>
      <c r="N122" s="212" t="s">
        <v>42</v>
      </c>
      <c r="O122" s="71"/>
      <c r="P122" s="213">
        <f>O122*H122</f>
        <v>0</v>
      </c>
      <c r="Q122" s="213">
        <v>0</v>
      </c>
      <c r="R122" s="213">
        <f>Q122*H122</f>
        <v>0</v>
      </c>
      <c r="S122" s="213">
        <v>0</v>
      </c>
      <c r="T122" s="214">
        <f>S122*H122</f>
        <v>0</v>
      </c>
      <c r="U122" s="34"/>
      <c r="V122" s="34"/>
      <c r="W122" s="34"/>
      <c r="X122" s="34"/>
      <c r="Y122" s="34"/>
      <c r="Z122" s="34"/>
      <c r="AA122" s="34"/>
      <c r="AB122" s="34"/>
      <c r="AC122" s="34"/>
      <c r="AD122" s="34"/>
      <c r="AE122" s="34"/>
      <c r="AR122" s="215" t="s">
        <v>156</v>
      </c>
      <c r="AT122" s="215" t="s">
        <v>151</v>
      </c>
      <c r="AU122" s="215" t="s">
        <v>87</v>
      </c>
      <c r="AY122" s="17" t="s">
        <v>149</v>
      </c>
      <c r="BE122" s="216">
        <f>IF(N122="základní",J122,0)</f>
        <v>0</v>
      </c>
      <c r="BF122" s="216">
        <f>IF(N122="snížená",J122,0)</f>
        <v>0</v>
      </c>
      <c r="BG122" s="216">
        <f>IF(N122="zákl. přenesená",J122,0)</f>
        <v>0</v>
      </c>
      <c r="BH122" s="216">
        <f>IF(N122="sníž. přenesená",J122,0)</f>
        <v>0</v>
      </c>
      <c r="BI122" s="216">
        <f>IF(N122="nulová",J122,0)</f>
        <v>0</v>
      </c>
      <c r="BJ122" s="17" t="s">
        <v>85</v>
      </c>
      <c r="BK122" s="216">
        <f>ROUND(I122*H122,2)</f>
        <v>0</v>
      </c>
      <c r="BL122" s="17" t="s">
        <v>156</v>
      </c>
      <c r="BM122" s="215" t="s">
        <v>912</v>
      </c>
    </row>
    <row r="123" spans="1:65" s="2" customFormat="1" ht="48.75">
      <c r="A123" s="34"/>
      <c r="B123" s="35"/>
      <c r="C123" s="36"/>
      <c r="D123" s="217" t="s">
        <v>158</v>
      </c>
      <c r="E123" s="36"/>
      <c r="F123" s="218" t="s">
        <v>913</v>
      </c>
      <c r="G123" s="36"/>
      <c r="H123" s="36"/>
      <c r="I123" s="116"/>
      <c r="J123" s="36"/>
      <c r="K123" s="36"/>
      <c r="L123" s="39"/>
      <c r="M123" s="219"/>
      <c r="N123" s="220"/>
      <c r="O123" s="71"/>
      <c r="P123" s="71"/>
      <c r="Q123" s="71"/>
      <c r="R123" s="71"/>
      <c r="S123" s="71"/>
      <c r="T123" s="72"/>
      <c r="U123" s="34"/>
      <c r="V123" s="34"/>
      <c r="W123" s="34"/>
      <c r="X123" s="34"/>
      <c r="Y123" s="34"/>
      <c r="Z123" s="34"/>
      <c r="AA123" s="34"/>
      <c r="AB123" s="34"/>
      <c r="AC123" s="34"/>
      <c r="AD123" s="34"/>
      <c r="AE123" s="34"/>
      <c r="AT123" s="17" t="s">
        <v>158</v>
      </c>
      <c r="AU123" s="17" t="s">
        <v>87</v>
      </c>
    </row>
    <row r="124" spans="1:65" s="2" customFormat="1" ht="19.5">
      <c r="A124" s="34"/>
      <c r="B124" s="35"/>
      <c r="C124" s="36"/>
      <c r="D124" s="217" t="s">
        <v>241</v>
      </c>
      <c r="E124" s="36"/>
      <c r="F124" s="253" t="s">
        <v>914</v>
      </c>
      <c r="G124" s="36"/>
      <c r="H124" s="36"/>
      <c r="I124" s="116"/>
      <c r="J124" s="36"/>
      <c r="K124" s="36"/>
      <c r="L124" s="39"/>
      <c r="M124" s="219"/>
      <c r="N124" s="220"/>
      <c r="O124" s="71"/>
      <c r="P124" s="71"/>
      <c r="Q124" s="71"/>
      <c r="R124" s="71"/>
      <c r="S124" s="71"/>
      <c r="T124" s="72"/>
      <c r="U124" s="34"/>
      <c r="V124" s="34"/>
      <c r="W124" s="34"/>
      <c r="X124" s="34"/>
      <c r="Y124" s="34"/>
      <c r="Z124" s="34"/>
      <c r="AA124" s="34"/>
      <c r="AB124" s="34"/>
      <c r="AC124" s="34"/>
      <c r="AD124" s="34"/>
      <c r="AE124" s="34"/>
      <c r="AT124" s="17" t="s">
        <v>241</v>
      </c>
      <c r="AU124" s="17" t="s">
        <v>87</v>
      </c>
    </row>
    <row r="125" spans="1:65" s="14" customFormat="1">
      <c r="B125" s="231"/>
      <c r="C125" s="232"/>
      <c r="D125" s="217" t="s">
        <v>159</v>
      </c>
      <c r="E125" s="233" t="s">
        <v>907</v>
      </c>
      <c r="F125" s="234" t="s">
        <v>908</v>
      </c>
      <c r="G125" s="232"/>
      <c r="H125" s="235">
        <v>242</v>
      </c>
      <c r="I125" s="236"/>
      <c r="J125" s="232"/>
      <c r="K125" s="232"/>
      <c r="L125" s="237"/>
      <c r="M125" s="238"/>
      <c r="N125" s="239"/>
      <c r="O125" s="239"/>
      <c r="P125" s="239"/>
      <c r="Q125" s="239"/>
      <c r="R125" s="239"/>
      <c r="S125" s="239"/>
      <c r="T125" s="240"/>
      <c r="AT125" s="241" t="s">
        <v>159</v>
      </c>
      <c r="AU125" s="241" t="s">
        <v>87</v>
      </c>
      <c r="AV125" s="14" t="s">
        <v>87</v>
      </c>
      <c r="AW125" s="14" t="s">
        <v>33</v>
      </c>
      <c r="AX125" s="14" t="s">
        <v>85</v>
      </c>
      <c r="AY125" s="241" t="s">
        <v>149</v>
      </c>
    </row>
    <row r="126" spans="1:65" s="12" customFormat="1" ht="22.9" customHeight="1">
      <c r="B126" s="188"/>
      <c r="C126" s="189"/>
      <c r="D126" s="190" t="s">
        <v>76</v>
      </c>
      <c r="E126" s="202" t="s">
        <v>578</v>
      </c>
      <c r="F126" s="202" t="s">
        <v>579</v>
      </c>
      <c r="G126" s="189"/>
      <c r="H126" s="189"/>
      <c r="I126" s="192"/>
      <c r="J126" s="203">
        <f>BK126</f>
        <v>0</v>
      </c>
      <c r="K126" s="189"/>
      <c r="L126" s="194"/>
      <c r="M126" s="195"/>
      <c r="N126" s="196"/>
      <c r="O126" s="196"/>
      <c r="P126" s="197">
        <f>SUM(P127:P135)</f>
        <v>0</v>
      </c>
      <c r="Q126" s="196"/>
      <c r="R126" s="197">
        <f>SUM(R127:R135)</f>
        <v>0.18633999999999998</v>
      </c>
      <c r="S126" s="196"/>
      <c r="T126" s="198">
        <f>SUM(T127:T135)</f>
        <v>0</v>
      </c>
      <c r="AR126" s="199" t="s">
        <v>166</v>
      </c>
      <c r="AT126" s="200" t="s">
        <v>76</v>
      </c>
      <c r="AU126" s="200" t="s">
        <v>85</v>
      </c>
      <c r="AY126" s="199" t="s">
        <v>149</v>
      </c>
      <c r="BK126" s="201">
        <f>SUM(BK127:BK135)</f>
        <v>0</v>
      </c>
    </row>
    <row r="127" spans="1:65" s="2" customFormat="1" ht="21.75" customHeight="1">
      <c r="A127" s="34"/>
      <c r="B127" s="35"/>
      <c r="C127" s="254" t="s">
        <v>87</v>
      </c>
      <c r="D127" s="254" t="s">
        <v>578</v>
      </c>
      <c r="E127" s="255" t="s">
        <v>915</v>
      </c>
      <c r="F127" s="256" t="s">
        <v>916</v>
      </c>
      <c r="G127" s="257" t="s">
        <v>258</v>
      </c>
      <c r="H127" s="258">
        <v>242</v>
      </c>
      <c r="I127" s="259"/>
      <c r="J127" s="260">
        <f>ROUND(I127*H127,2)</f>
        <v>0</v>
      </c>
      <c r="K127" s="256" t="s">
        <v>155</v>
      </c>
      <c r="L127" s="261"/>
      <c r="M127" s="262" t="s">
        <v>1</v>
      </c>
      <c r="N127" s="263" t="s">
        <v>42</v>
      </c>
      <c r="O127" s="71"/>
      <c r="P127" s="213">
        <f>O127*H127</f>
        <v>0</v>
      </c>
      <c r="Q127" s="213">
        <v>1.6000000000000001E-4</v>
      </c>
      <c r="R127" s="213">
        <f>Q127*H127</f>
        <v>3.8720000000000004E-2</v>
      </c>
      <c r="S127" s="213">
        <v>0</v>
      </c>
      <c r="T127" s="214">
        <f>S127*H127</f>
        <v>0</v>
      </c>
      <c r="U127" s="34"/>
      <c r="V127" s="34"/>
      <c r="W127" s="34"/>
      <c r="X127" s="34"/>
      <c r="Y127" s="34"/>
      <c r="Z127" s="34"/>
      <c r="AA127" s="34"/>
      <c r="AB127" s="34"/>
      <c r="AC127" s="34"/>
      <c r="AD127" s="34"/>
      <c r="AE127" s="34"/>
      <c r="AR127" s="215" t="s">
        <v>195</v>
      </c>
      <c r="AT127" s="215" t="s">
        <v>578</v>
      </c>
      <c r="AU127" s="215" t="s">
        <v>87</v>
      </c>
      <c r="AY127" s="17" t="s">
        <v>149</v>
      </c>
      <c r="BE127" s="216">
        <f>IF(N127="základní",J127,0)</f>
        <v>0</v>
      </c>
      <c r="BF127" s="216">
        <f>IF(N127="snížená",J127,0)</f>
        <v>0</v>
      </c>
      <c r="BG127" s="216">
        <f>IF(N127="zákl. přenesená",J127,0)</f>
        <v>0</v>
      </c>
      <c r="BH127" s="216">
        <f>IF(N127="sníž. přenesená",J127,0)</f>
        <v>0</v>
      </c>
      <c r="BI127" s="216">
        <f>IF(N127="nulová",J127,0)</f>
        <v>0</v>
      </c>
      <c r="BJ127" s="17" t="s">
        <v>85</v>
      </c>
      <c r="BK127" s="216">
        <f>ROUND(I127*H127,2)</f>
        <v>0</v>
      </c>
      <c r="BL127" s="17" t="s">
        <v>156</v>
      </c>
      <c r="BM127" s="215" t="s">
        <v>917</v>
      </c>
    </row>
    <row r="128" spans="1:65" s="2" customFormat="1">
      <c r="A128" s="34"/>
      <c r="B128" s="35"/>
      <c r="C128" s="36"/>
      <c r="D128" s="217" t="s">
        <v>158</v>
      </c>
      <c r="E128" s="36"/>
      <c r="F128" s="218" t="s">
        <v>916</v>
      </c>
      <c r="G128" s="36"/>
      <c r="H128" s="36"/>
      <c r="I128" s="116"/>
      <c r="J128" s="36"/>
      <c r="K128" s="36"/>
      <c r="L128" s="39"/>
      <c r="M128" s="219"/>
      <c r="N128" s="220"/>
      <c r="O128" s="71"/>
      <c r="P128" s="71"/>
      <c r="Q128" s="71"/>
      <c r="R128" s="71"/>
      <c r="S128" s="71"/>
      <c r="T128" s="72"/>
      <c r="U128" s="34"/>
      <c r="V128" s="34"/>
      <c r="W128" s="34"/>
      <c r="X128" s="34"/>
      <c r="Y128" s="34"/>
      <c r="Z128" s="34"/>
      <c r="AA128" s="34"/>
      <c r="AB128" s="34"/>
      <c r="AC128" s="34"/>
      <c r="AD128" s="34"/>
      <c r="AE128" s="34"/>
      <c r="AT128" s="17" t="s">
        <v>158</v>
      </c>
      <c r="AU128" s="17" t="s">
        <v>87</v>
      </c>
    </row>
    <row r="129" spans="1:65" s="14" customFormat="1">
      <c r="B129" s="231"/>
      <c r="C129" s="232"/>
      <c r="D129" s="217" t="s">
        <v>159</v>
      </c>
      <c r="E129" s="233" t="s">
        <v>1</v>
      </c>
      <c r="F129" s="234" t="s">
        <v>907</v>
      </c>
      <c r="G129" s="232"/>
      <c r="H129" s="235">
        <v>242</v>
      </c>
      <c r="I129" s="236"/>
      <c r="J129" s="232"/>
      <c r="K129" s="232"/>
      <c r="L129" s="237"/>
      <c r="M129" s="238"/>
      <c r="N129" s="239"/>
      <c r="O129" s="239"/>
      <c r="P129" s="239"/>
      <c r="Q129" s="239"/>
      <c r="R129" s="239"/>
      <c r="S129" s="239"/>
      <c r="T129" s="240"/>
      <c r="AT129" s="241" t="s">
        <v>159</v>
      </c>
      <c r="AU129" s="241" t="s">
        <v>87</v>
      </c>
      <c r="AV129" s="14" t="s">
        <v>87</v>
      </c>
      <c r="AW129" s="14" t="s">
        <v>33</v>
      </c>
      <c r="AX129" s="14" t="s">
        <v>85</v>
      </c>
      <c r="AY129" s="241" t="s">
        <v>149</v>
      </c>
    </row>
    <row r="130" spans="1:65" s="2" customFormat="1" ht="21.75" customHeight="1">
      <c r="A130" s="34"/>
      <c r="B130" s="35"/>
      <c r="C130" s="254" t="s">
        <v>166</v>
      </c>
      <c r="D130" s="254" t="s">
        <v>578</v>
      </c>
      <c r="E130" s="255" t="s">
        <v>918</v>
      </c>
      <c r="F130" s="256" t="s">
        <v>919</v>
      </c>
      <c r="G130" s="257" t="s">
        <v>258</v>
      </c>
      <c r="H130" s="258">
        <v>242</v>
      </c>
      <c r="I130" s="259"/>
      <c r="J130" s="260">
        <f>ROUND(I130*H130,2)</f>
        <v>0</v>
      </c>
      <c r="K130" s="256" t="s">
        <v>155</v>
      </c>
      <c r="L130" s="261"/>
      <c r="M130" s="262" t="s">
        <v>1</v>
      </c>
      <c r="N130" s="263" t="s">
        <v>42</v>
      </c>
      <c r="O130" s="71"/>
      <c r="P130" s="213">
        <f>O130*H130</f>
        <v>0</v>
      </c>
      <c r="Q130" s="213">
        <v>5.1999999999999995E-4</v>
      </c>
      <c r="R130" s="213">
        <f>Q130*H130</f>
        <v>0.12583999999999998</v>
      </c>
      <c r="S130" s="213">
        <v>0</v>
      </c>
      <c r="T130" s="214">
        <f>S130*H130</f>
        <v>0</v>
      </c>
      <c r="U130" s="34"/>
      <c r="V130" s="34"/>
      <c r="W130" s="34"/>
      <c r="X130" s="34"/>
      <c r="Y130" s="34"/>
      <c r="Z130" s="34"/>
      <c r="AA130" s="34"/>
      <c r="AB130" s="34"/>
      <c r="AC130" s="34"/>
      <c r="AD130" s="34"/>
      <c r="AE130" s="34"/>
      <c r="AR130" s="215" t="s">
        <v>195</v>
      </c>
      <c r="AT130" s="215" t="s">
        <v>578</v>
      </c>
      <c r="AU130" s="215" t="s">
        <v>87</v>
      </c>
      <c r="AY130" s="17" t="s">
        <v>149</v>
      </c>
      <c r="BE130" s="216">
        <f>IF(N130="základní",J130,0)</f>
        <v>0</v>
      </c>
      <c r="BF130" s="216">
        <f>IF(N130="snížená",J130,0)</f>
        <v>0</v>
      </c>
      <c r="BG130" s="216">
        <f>IF(N130="zákl. přenesená",J130,0)</f>
        <v>0</v>
      </c>
      <c r="BH130" s="216">
        <f>IF(N130="sníž. přenesená",J130,0)</f>
        <v>0</v>
      </c>
      <c r="BI130" s="216">
        <f>IF(N130="nulová",J130,0)</f>
        <v>0</v>
      </c>
      <c r="BJ130" s="17" t="s">
        <v>85</v>
      </c>
      <c r="BK130" s="216">
        <f>ROUND(I130*H130,2)</f>
        <v>0</v>
      </c>
      <c r="BL130" s="17" t="s">
        <v>156</v>
      </c>
      <c r="BM130" s="215" t="s">
        <v>920</v>
      </c>
    </row>
    <row r="131" spans="1:65" s="2" customFormat="1">
      <c r="A131" s="34"/>
      <c r="B131" s="35"/>
      <c r="C131" s="36"/>
      <c r="D131" s="217" t="s">
        <v>158</v>
      </c>
      <c r="E131" s="36"/>
      <c r="F131" s="218" t="s">
        <v>919</v>
      </c>
      <c r="G131" s="36"/>
      <c r="H131" s="36"/>
      <c r="I131" s="116"/>
      <c r="J131" s="36"/>
      <c r="K131" s="36"/>
      <c r="L131" s="39"/>
      <c r="M131" s="219"/>
      <c r="N131" s="220"/>
      <c r="O131" s="71"/>
      <c r="P131" s="71"/>
      <c r="Q131" s="71"/>
      <c r="R131" s="71"/>
      <c r="S131" s="71"/>
      <c r="T131" s="72"/>
      <c r="U131" s="34"/>
      <c r="V131" s="34"/>
      <c r="W131" s="34"/>
      <c r="X131" s="34"/>
      <c r="Y131" s="34"/>
      <c r="Z131" s="34"/>
      <c r="AA131" s="34"/>
      <c r="AB131" s="34"/>
      <c r="AC131" s="34"/>
      <c r="AD131" s="34"/>
      <c r="AE131" s="34"/>
      <c r="AT131" s="17" t="s">
        <v>158</v>
      </c>
      <c r="AU131" s="17" t="s">
        <v>87</v>
      </c>
    </row>
    <row r="132" spans="1:65" s="14" customFormat="1">
      <c r="B132" s="231"/>
      <c r="C132" s="232"/>
      <c r="D132" s="217" t="s">
        <v>159</v>
      </c>
      <c r="E132" s="233" t="s">
        <v>1</v>
      </c>
      <c r="F132" s="234" t="s">
        <v>907</v>
      </c>
      <c r="G132" s="232"/>
      <c r="H132" s="235">
        <v>242</v>
      </c>
      <c r="I132" s="236"/>
      <c r="J132" s="232"/>
      <c r="K132" s="232"/>
      <c r="L132" s="237"/>
      <c r="M132" s="238"/>
      <c r="N132" s="239"/>
      <c r="O132" s="239"/>
      <c r="P132" s="239"/>
      <c r="Q132" s="239"/>
      <c r="R132" s="239"/>
      <c r="S132" s="239"/>
      <c r="T132" s="240"/>
      <c r="AT132" s="241" t="s">
        <v>159</v>
      </c>
      <c r="AU132" s="241" t="s">
        <v>87</v>
      </c>
      <c r="AV132" s="14" t="s">
        <v>87</v>
      </c>
      <c r="AW132" s="14" t="s">
        <v>33</v>
      </c>
      <c r="AX132" s="14" t="s">
        <v>85</v>
      </c>
      <c r="AY132" s="241" t="s">
        <v>149</v>
      </c>
    </row>
    <row r="133" spans="1:65" s="2" customFormat="1" ht="21.75" customHeight="1">
      <c r="A133" s="34"/>
      <c r="B133" s="35"/>
      <c r="C133" s="254" t="s">
        <v>156</v>
      </c>
      <c r="D133" s="254" t="s">
        <v>578</v>
      </c>
      <c r="E133" s="255" t="s">
        <v>921</v>
      </c>
      <c r="F133" s="256" t="s">
        <v>922</v>
      </c>
      <c r="G133" s="257" t="s">
        <v>258</v>
      </c>
      <c r="H133" s="258">
        <v>242</v>
      </c>
      <c r="I133" s="259"/>
      <c r="J133" s="260">
        <f>ROUND(I133*H133,2)</f>
        <v>0</v>
      </c>
      <c r="K133" s="256" t="s">
        <v>155</v>
      </c>
      <c r="L133" s="261"/>
      <c r="M133" s="262" t="s">
        <v>1</v>
      </c>
      <c r="N133" s="263" t="s">
        <v>42</v>
      </c>
      <c r="O133" s="71"/>
      <c r="P133" s="213">
        <f>O133*H133</f>
        <v>0</v>
      </c>
      <c r="Q133" s="213">
        <v>9.0000000000000006E-5</v>
      </c>
      <c r="R133" s="213">
        <f>Q133*H133</f>
        <v>2.1780000000000001E-2</v>
      </c>
      <c r="S133" s="213">
        <v>0</v>
      </c>
      <c r="T133" s="214">
        <f>S133*H133</f>
        <v>0</v>
      </c>
      <c r="U133" s="34"/>
      <c r="V133" s="34"/>
      <c r="W133" s="34"/>
      <c r="X133" s="34"/>
      <c r="Y133" s="34"/>
      <c r="Z133" s="34"/>
      <c r="AA133" s="34"/>
      <c r="AB133" s="34"/>
      <c r="AC133" s="34"/>
      <c r="AD133" s="34"/>
      <c r="AE133" s="34"/>
      <c r="AR133" s="215" t="s">
        <v>195</v>
      </c>
      <c r="AT133" s="215" t="s">
        <v>578</v>
      </c>
      <c r="AU133" s="215" t="s">
        <v>87</v>
      </c>
      <c r="AY133" s="17" t="s">
        <v>149</v>
      </c>
      <c r="BE133" s="216">
        <f>IF(N133="základní",J133,0)</f>
        <v>0</v>
      </c>
      <c r="BF133" s="216">
        <f>IF(N133="snížená",J133,0)</f>
        <v>0</v>
      </c>
      <c r="BG133" s="216">
        <f>IF(N133="zákl. přenesená",J133,0)</f>
        <v>0</v>
      </c>
      <c r="BH133" s="216">
        <f>IF(N133="sníž. přenesená",J133,0)</f>
        <v>0</v>
      </c>
      <c r="BI133" s="216">
        <f>IF(N133="nulová",J133,0)</f>
        <v>0</v>
      </c>
      <c r="BJ133" s="17" t="s">
        <v>85</v>
      </c>
      <c r="BK133" s="216">
        <f>ROUND(I133*H133,2)</f>
        <v>0</v>
      </c>
      <c r="BL133" s="17" t="s">
        <v>156</v>
      </c>
      <c r="BM133" s="215" t="s">
        <v>923</v>
      </c>
    </row>
    <row r="134" spans="1:65" s="2" customFormat="1">
      <c r="A134" s="34"/>
      <c r="B134" s="35"/>
      <c r="C134" s="36"/>
      <c r="D134" s="217" t="s">
        <v>158</v>
      </c>
      <c r="E134" s="36"/>
      <c r="F134" s="218" t="s">
        <v>922</v>
      </c>
      <c r="G134" s="36"/>
      <c r="H134" s="36"/>
      <c r="I134" s="116"/>
      <c r="J134" s="36"/>
      <c r="K134" s="36"/>
      <c r="L134" s="39"/>
      <c r="M134" s="219"/>
      <c r="N134" s="220"/>
      <c r="O134" s="71"/>
      <c r="P134" s="71"/>
      <c r="Q134" s="71"/>
      <c r="R134" s="71"/>
      <c r="S134" s="71"/>
      <c r="T134" s="72"/>
      <c r="U134" s="34"/>
      <c r="V134" s="34"/>
      <c r="W134" s="34"/>
      <c r="X134" s="34"/>
      <c r="Y134" s="34"/>
      <c r="Z134" s="34"/>
      <c r="AA134" s="34"/>
      <c r="AB134" s="34"/>
      <c r="AC134" s="34"/>
      <c r="AD134" s="34"/>
      <c r="AE134" s="34"/>
      <c r="AT134" s="17" t="s">
        <v>158</v>
      </c>
      <c r="AU134" s="17" t="s">
        <v>87</v>
      </c>
    </row>
    <row r="135" spans="1:65" s="14" customFormat="1">
      <c r="B135" s="231"/>
      <c r="C135" s="232"/>
      <c r="D135" s="217" t="s">
        <v>159</v>
      </c>
      <c r="E135" s="233" t="s">
        <v>1</v>
      </c>
      <c r="F135" s="234" t="s">
        <v>907</v>
      </c>
      <c r="G135" s="232"/>
      <c r="H135" s="235">
        <v>242</v>
      </c>
      <c r="I135" s="236"/>
      <c r="J135" s="232"/>
      <c r="K135" s="232"/>
      <c r="L135" s="237"/>
      <c r="M135" s="267"/>
      <c r="N135" s="268"/>
      <c r="O135" s="268"/>
      <c r="P135" s="268"/>
      <c r="Q135" s="268"/>
      <c r="R135" s="268"/>
      <c r="S135" s="268"/>
      <c r="T135" s="269"/>
      <c r="AT135" s="241" t="s">
        <v>159</v>
      </c>
      <c r="AU135" s="241" t="s">
        <v>87</v>
      </c>
      <c r="AV135" s="14" t="s">
        <v>87</v>
      </c>
      <c r="AW135" s="14" t="s">
        <v>33</v>
      </c>
      <c r="AX135" s="14" t="s">
        <v>85</v>
      </c>
      <c r="AY135" s="241" t="s">
        <v>149</v>
      </c>
    </row>
    <row r="136" spans="1:65" s="2" customFormat="1" ht="6.95" customHeight="1">
      <c r="A136" s="34"/>
      <c r="B136" s="54"/>
      <c r="C136" s="55"/>
      <c r="D136" s="55"/>
      <c r="E136" s="55"/>
      <c r="F136" s="55"/>
      <c r="G136" s="55"/>
      <c r="H136" s="55"/>
      <c r="I136" s="153"/>
      <c r="J136" s="55"/>
      <c r="K136" s="55"/>
      <c r="L136" s="39"/>
      <c r="M136" s="34"/>
      <c r="O136" s="34"/>
      <c r="P136" s="34"/>
      <c r="Q136" s="34"/>
      <c r="R136" s="34"/>
      <c r="S136" s="34"/>
      <c r="T136" s="34"/>
      <c r="U136" s="34"/>
      <c r="V136" s="34"/>
      <c r="W136" s="34"/>
      <c r="X136" s="34"/>
      <c r="Y136" s="34"/>
      <c r="Z136" s="34"/>
      <c r="AA136" s="34"/>
      <c r="AB136" s="34"/>
      <c r="AC136" s="34"/>
      <c r="AD136" s="34"/>
      <c r="AE136" s="34"/>
    </row>
  </sheetData>
  <sheetProtection algorithmName="SHA-512" hashValue="m7F3KEZH6VqVpmSqs/M38qIu20aXl1w7/f71ahwTN2+0EE8n+SgPIpdDi4a2mJEqpkyYa8GUkkxvLJmqkVGVdg==" saltValue="cn7T7b5hG6+MxbHbPAWpiCV/bjIXEOb12GKwQTLXjooplWSoe5Ewbria6NXIi3z6S+giZFNPlh/cz5mDg1x9ew==" spinCount="100000" sheet="1" objects="1" scenarios="1" formatColumns="0" formatRows="0" autoFilter="0"/>
  <autoFilter ref="C118:K135"/>
  <mergeCells count="9">
    <mergeCell ref="E87:H87"/>
    <mergeCell ref="E109:H109"/>
    <mergeCell ref="E111:H11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1"/>
  <sheetViews>
    <sheetView showGridLines="0" workbookViewId="0"/>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108"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56" s="1" customFormat="1" ht="36.950000000000003" customHeight="1">
      <c r="I2" s="108"/>
      <c r="L2" s="286"/>
      <c r="M2" s="286"/>
      <c r="N2" s="286"/>
      <c r="O2" s="286"/>
      <c r="P2" s="286"/>
      <c r="Q2" s="286"/>
      <c r="R2" s="286"/>
      <c r="S2" s="286"/>
      <c r="T2" s="286"/>
      <c r="U2" s="286"/>
      <c r="V2" s="286"/>
      <c r="AT2" s="17" t="s">
        <v>96</v>
      </c>
      <c r="AZ2" s="109" t="s">
        <v>924</v>
      </c>
      <c r="BA2" s="109" t="s">
        <v>1</v>
      </c>
      <c r="BB2" s="109" t="s">
        <v>1</v>
      </c>
      <c r="BC2" s="109" t="s">
        <v>925</v>
      </c>
      <c r="BD2" s="109" t="s">
        <v>87</v>
      </c>
    </row>
    <row r="3" spans="1:56" s="1" customFormat="1" ht="6.95" customHeight="1">
      <c r="B3" s="110"/>
      <c r="C3" s="111"/>
      <c r="D3" s="111"/>
      <c r="E3" s="111"/>
      <c r="F3" s="111"/>
      <c r="G3" s="111"/>
      <c r="H3" s="111"/>
      <c r="I3" s="112"/>
      <c r="J3" s="111"/>
      <c r="K3" s="111"/>
      <c r="L3" s="20"/>
      <c r="AT3" s="17" t="s">
        <v>87</v>
      </c>
    </row>
    <row r="4" spans="1:56" s="1" customFormat="1" ht="24.95" customHeight="1">
      <c r="B4" s="20"/>
      <c r="D4" s="113" t="s">
        <v>101</v>
      </c>
      <c r="I4" s="108"/>
      <c r="L4" s="20"/>
      <c r="M4" s="114" t="s">
        <v>10</v>
      </c>
      <c r="AT4" s="17" t="s">
        <v>4</v>
      </c>
    </row>
    <row r="5" spans="1:56" s="1" customFormat="1" ht="6.95" customHeight="1">
      <c r="B5" s="20"/>
      <c r="I5" s="108"/>
      <c r="L5" s="20"/>
    </row>
    <row r="6" spans="1:56" s="1" customFormat="1" ht="12" customHeight="1">
      <c r="B6" s="20"/>
      <c r="D6" s="115" t="s">
        <v>16</v>
      </c>
      <c r="I6" s="108"/>
      <c r="L6" s="20"/>
    </row>
    <row r="7" spans="1:56" s="1" customFormat="1" ht="16.5" customHeight="1">
      <c r="B7" s="20"/>
      <c r="E7" s="330" t="str">
        <f>'Rekapitulace stavby'!K6</f>
        <v>Oprava staničních kolejí v žst. Valašské Meziříčí</v>
      </c>
      <c r="F7" s="331"/>
      <c r="G7" s="331"/>
      <c r="H7" s="331"/>
      <c r="I7" s="108"/>
      <c r="L7" s="20"/>
    </row>
    <row r="8" spans="1:56" s="2" customFormat="1" ht="12" customHeight="1">
      <c r="A8" s="34"/>
      <c r="B8" s="39"/>
      <c r="C8" s="34"/>
      <c r="D8" s="115" t="s">
        <v>109</v>
      </c>
      <c r="E8" s="34"/>
      <c r="F8" s="34"/>
      <c r="G8" s="34"/>
      <c r="H8" s="34"/>
      <c r="I8" s="116"/>
      <c r="J8" s="34"/>
      <c r="K8" s="34"/>
      <c r="L8" s="51"/>
      <c r="S8" s="34"/>
      <c r="T8" s="34"/>
      <c r="U8" s="34"/>
      <c r="V8" s="34"/>
      <c r="W8" s="34"/>
      <c r="X8" s="34"/>
      <c r="Y8" s="34"/>
      <c r="Z8" s="34"/>
      <c r="AA8" s="34"/>
      <c r="AB8" s="34"/>
      <c r="AC8" s="34"/>
      <c r="AD8" s="34"/>
      <c r="AE8" s="34"/>
    </row>
    <row r="9" spans="1:56" s="2" customFormat="1" ht="16.5" customHeight="1">
      <c r="A9" s="34"/>
      <c r="B9" s="39"/>
      <c r="C9" s="34"/>
      <c r="D9" s="34"/>
      <c r="E9" s="332" t="s">
        <v>926</v>
      </c>
      <c r="F9" s="333"/>
      <c r="G9" s="333"/>
      <c r="H9" s="333"/>
      <c r="I9" s="116"/>
      <c r="J9" s="34"/>
      <c r="K9" s="34"/>
      <c r="L9" s="51"/>
      <c r="S9" s="34"/>
      <c r="T9" s="34"/>
      <c r="U9" s="34"/>
      <c r="V9" s="34"/>
      <c r="W9" s="34"/>
      <c r="X9" s="34"/>
      <c r="Y9" s="34"/>
      <c r="Z9" s="34"/>
      <c r="AA9" s="34"/>
      <c r="AB9" s="34"/>
      <c r="AC9" s="34"/>
      <c r="AD9" s="34"/>
      <c r="AE9" s="34"/>
    </row>
    <row r="10" spans="1:56" s="2" customFormat="1">
      <c r="A10" s="34"/>
      <c r="B10" s="39"/>
      <c r="C10" s="34"/>
      <c r="D10" s="34"/>
      <c r="E10" s="34"/>
      <c r="F10" s="34"/>
      <c r="G10" s="34"/>
      <c r="H10" s="34"/>
      <c r="I10" s="116"/>
      <c r="J10" s="34"/>
      <c r="K10" s="34"/>
      <c r="L10" s="51"/>
      <c r="S10" s="34"/>
      <c r="T10" s="34"/>
      <c r="U10" s="34"/>
      <c r="V10" s="34"/>
      <c r="W10" s="34"/>
      <c r="X10" s="34"/>
      <c r="Y10" s="34"/>
      <c r="Z10" s="34"/>
      <c r="AA10" s="34"/>
      <c r="AB10" s="34"/>
      <c r="AC10" s="34"/>
      <c r="AD10" s="34"/>
      <c r="AE10" s="34"/>
    </row>
    <row r="11" spans="1:56" s="2" customFormat="1" ht="12" customHeight="1">
      <c r="A11" s="34"/>
      <c r="B11" s="39"/>
      <c r="C11" s="34"/>
      <c r="D11" s="115" t="s">
        <v>18</v>
      </c>
      <c r="E11" s="34"/>
      <c r="F11" s="117" t="s">
        <v>1</v>
      </c>
      <c r="G11" s="34"/>
      <c r="H11" s="34"/>
      <c r="I11" s="118" t="s">
        <v>19</v>
      </c>
      <c r="J11" s="117" t="s">
        <v>1</v>
      </c>
      <c r="K11" s="34"/>
      <c r="L11" s="51"/>
      <c r="S11" s="34"/>
      <c r="T11" s="34"/>
      <c r="U11" s="34"/>
      <c r="V11" s="34"/>
      <c r="W11" s="34"/>
      <c r="X11" s="34"/>
      <c r="Y11" s="34"/>
      <c r="Z11" s="34"/>
      <c r="AA11" s="34"/>
      <c r="AB11" s="34"/>
      <c r="AC11" s="34"/>
      <c r="AD11" s="34"/>
      <c r="AE11" s="34"/>
    </row>
    <row r="12" spans="1:56" s="2" customFormat="1" ht="12" customHeight="1">
      <c r="A12" s="34"/>
      <c r="B12" s="39"/>
      <c r="C12" s="34"/>
      <c r="D12" s="115" t="s">
        <v>20</v>
      </c>
      <c r="E12" s="34"/>
      <c r="F12" s="117" t="s">
        <v>21</v>
      </c>
      <c r="G12" s="34"/>
      <c r="H12" s="34"/>
      <c r="I12" s="118" t="s">
        <v>22</v>
      </c>
      <c r="J12" s="119">
        <f>'Rekapitulace stavby'!AN8</f>
        <v>0</v>
      </c>
      <c r="K12" s="34"/>
      <c r="L12" s="51"/>
      <c r="S12" s="34"/>
      <c r="T12" s="34"/>
      <c r="U12" s="34"/>
      <c r="V12" s="34"/>
      <c r="W12" s="34"/>
      <c r="X12" s="34"/>
      <c r="Y12" s="34"/>
      <c r="Z12" s="34"/>
      <c r="AA12" s="34"/>
      <c r="AB12" s="34"/>
      <c r="AC12" s="34"/>
      <c r="AD12" s="34"/>
      <c r="AE12" s="34"/>
    </row>
    <row r="13" spans="1:56" s="2" customFormat="1" ht="10.9" customHeight="1">
      <c r="A13" s="34"/>
      <c r="B13" s="39"/>
      <c r="C13" s="34"/>
      <c r="D13" s="34"/>
      <c r="E13" s="34"/>
      <c r="F13" s="34"/>
      <c r="G13" s="34"/>
      <c r="H13" s="34"/>
      <c r="I13" s="116"/>
      <c r="J13" s="34"/>
      <c r="K13" s="34"/>
      <c r="L13" s="51"/>
      <c r="S13" s="34"/>
      <c r="T13" s="34"/>
      <c r="U13" s="34"/>
      <c r="V13" s="34"/>
      <c r="W13" s="34"/>
      <c r="X13" s="34"/>
      <c r="Y13" s="34"/>
      <c r="Z13" s="34"/>
      <c r="AA13" s="34"/>
      <c r="AB13" s="34"/>
      <c r="AC13" s="34"/>
      <c r="AD13" s="34"/>
      <c r="AE13" s="34"/>
    </row>
    <row r="14" spans="1:56" s="2" customFormat="1" ht="12" customHeight="1">
      <c r="A14" s="34"/>
      <c r="B14" s="39"/>
      <c r="C14" s="34"/>
      <c r="D14" s="115" t="s">
        <v>23</v>
      </c>
      <c r="E14" s="34"/>
      <c r="F14" s="34"/>
      <c r="G14" s="34"/>
      <c r="H14" s="34"/>
      <c r="I14" s="118" t="s">
        <v>24</v>
      </c>
      <c r="J14" s="117" t="s">
        <v>25</v>
      </c>
      <c r="K14" s="34"/>
      <c r="L14" s="51"/>
      <c r="S14" s="34"/>
      <c r="T14" s="34"/>
      <c r="U14" s="34"/>
      <c r="V14" s="34"/>
      <c r="W14" s="34"/>
      <c r="X14" s="34"/>
      <c r="Y14" s="34"/>
      <c r="Z14" s="34"/>
      <c r="AA14" s="34"/>
      <c r="AB14" s="34"/>
      <c r="AC14" s="34"/>
      <c r="AD14" s="34"/>
      <c r="AE14" s="34"/>
    </row>
    <row r="15" spans="1:56" s="2" customFormat="1" ht="18" customHeight="1">
      <c r="A15" s="34"/>
      <c r="B15" s="39"/>
      <c r="C15" s="34"/>
      <c r="D15" s="34"/>
      <c r="E15" s="117" t="s">
        <v>26</v>
      </c>
      <c r="F15" s="34"/>
      <c r="G15" s="34"/>
      <c r="H15" s="34"/>
      <c r="I15" s="118" t="s">
        <v>27</v>
      </c>
      <c r="J15" s="117" t="s">
        <v>28</v>
      </c>
      <c r="K15" s="34"/>
      <c r="L15" s="51"/>
      <c r="S15" s="34"/>
      <c r="T15" s="34"/>
      <c r="U15" s="34"/>
      <c r="V15" s="34"/>
      <c r="W15" s="34"/>
      <c r="X15" s="34"/>
      <c r="Y15" s="34"/>
      <c r="Z15" s="34"/>
      <c r="AA15" s="34"/>
      <c r="AB15" s="34"/>
      <c r="AC15" s="34"/>
      <c r="AD15" s="34"/>
      <c r="AE15" s="34"/>
    </row>
    <row r="16" spans="1:56" s="2" customFormat="1" ht="6.95" customHeight="1">
      <c r="A16" s="34"/>
      <c r="B16" s="39"/>
      <c r="C16" s="34"/>
      <c r="D16" s="34"/>
      <c r="E16" s="34"/>
      <c r="F16" s="34"/>
      <c r="G16" s="34"/>
      <c r="H16" s="34"/>
      <c r="I16" s="116"/>
      <c r="J16" s="34"/>
      <c r="K16" s="34"/>
      <c r="L16" s="51"/>
      <c r="S16" s="34"/>
      <c r="T16" s="34"/>
      <c r="U16" s="34"/>
      <c r="V16" s="34"/>
      <c r="W16" s="34"/>
      <c r="X16" s="34"/>
      <c r="Y16" s="34"/>
      <c r="Z16" s="34"/>
      <c r="AA16" s="34"/>
      <c r="AB16" s="34"/>
      <c r="AC16" s="34"/>
      <c r="AD16" s="34"/>
      <c r="AE16" s="34"/>
    </row>
    <row r="17" spans="1:31" s="2" customFormat="1" ht="12" customHeight="1">
      <c r="A17" s="34"/>
      <c r="B17" s="39"/>
      <c r="C17" s="34"/>
      <c r="D17" s="115" t="s">
        <v>29</v>
      </c>
      <c r="E17" s="34"/>
      <c r="F17" s="34"/>
      <c r="G17" s="34"/>
      <c r="H17" s="34"/>
      <c r="I17" s="118" t="s">
        <v>24</v>
      </c>
      <c r="J17" s="30" t="str">
        <f>'Rekapitulace stavby'!AN13</f>
        <v>Vyplň údaj</v>
      </c>
      <c r="K17" s="34"/>
      <c r="L17" s="51"/>
      <c r="S17" s="34"/>
      <c r="T17" s="34"/>
      <c r="U17" s="34"/>
      <c r="V17" s="34"/>
      <c r="W17" s="34"/>
      <c r="X17" s="34"/>
      <c r="Y17" s="34"/>
      <c r="Z17" s="34"/>
      <c r="AA17" s="34"/>
      <c r="AB17" s="34"/>
      <c r="AC17" s="34"/>
      <c r="AD17" s="34"/>
      <c r="AE17" s="34"/>
    </row>
    <row r="18" spans="1:31" s="2" customFormat="1" ht="18" customHeight="1">
      <c r="A18" s="34"/>
      <c r="B18" s="39"/>
      <c r="C18" s="34"/>
      <c r="D18" s="34"/>
      <c r="E18" s="334" t="str">
        <f>'Rekapitulace stavby'!E14</f>
        <v>Vyplň údaj</v>
      </c>
      <c r="F18" s="335"/>
      <c r="G18" s="335"/>
      <c r="H18" s="335"/>
      <c r="I18" s="118" t="s">
        <v>27</v>
      </c>
      <c r="J18" s="30" t="str">
        <f>'Rekapitulace stavby'!AN14</f>
        <v>Vyplň údaj</v>
      </c>
      <c r="K18" s="34"/>
      <c r="L18" s="51"/>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116"/>
      <c r="J19" s="34"/>
      <c r="K19" s="34"/>
      <c r="L19" s="51"/>
      <c r="S19" s="34"/>
      <c r="T19" s="34"/>
      <c r="U19" s="34"/>
      <c r="V19" s="34"/>
      <c r="W19" s="34"/>
      <c r="X19" s="34"/>
      <c r="Y19" s="34"/>
      <c r="Z19" s="34"/>
      <c r="AA19" s="34"/>
      <c r="AB19" s="34"/>
      <c r="AC19" s="34"/>
      <c r="AD19" s="34"/>
      <c r="AE19" s="34"/>
    </row>
    <row r="20" spans="1:31" s="2" customFormat="1" ht="12" customHeight="1">
      <c r="A20" s="34"/>
      <c r="B20" s="39"/>
      <c r="C20" s="34"/>
      <c r="D20" s="115" t="s">
        <v>31</v>
      </c>
      <c r="E20" s="34"/>
      <c r="F20" s="34"/>
      <c r="G20" s="34"/>
      <c r="H20" s="34"/>
      <c r="I20" s="118" t="s">
        <v>24</v>
      </c>
      <c r="J20" s="117" t="str">
        <f>IF('Rekapitulace stavby'!AN16="","",'Rekapitulace stavby'!AN16)</f>
        <v/>
      </c>
      <c r="K20" s="34"/>
      <c r="L20" s="51"/>
      <c r="S20" s="34"/>
      <c r="T20" s="34"/>
      <c r="U20" s="34"/>
      <c r="V20" s="34"/>
      <c r="W20" s="34"/>
      <c r="X20" s="34"/>
      <c r="Y20" s="34"/>
      <c r="Z20" s="34"/>
      <c r="AA20" s="34"/>
      <c r="AB20" s="34"/>
      <c r="AC20" s="34"/>
      <c r="AD20" s="34"/>
      <c r="AE20" s="34"/>
    </row>
    <row r="21" spans="1:31" s="2" customFormat="1" ht="18" customHeight="1">
      <c r="A21" s="34"/>
      <c r="B21" s="39"/>
      <c r="C21" s="34"/>
      <c r="D21" s="34"/>
      <c r="E21" s="117" t="str">
        <f>IF('Rekapitulace stavby'!E17="","",'Rekapitulace stavby'!E17)</f>
        <v xml:space="preserve"> </v>
      </c>
      <c r="F21" s="34"/>
      <c r="G21" s="34"/>
      <c r="H21" s="34"/>
      <c r="I21" s="118" t="s">
        <v>27</v>
      </c>
      <c r="J21" s="117" t="str">
        <f>IF('Rekapitulace stavby'!AN17="","",'Rekapitulace stavby'!AN17)</f>
        <v/>
      </c>
      <c r="K21" s="34"/>
      <c r="L21" s="51"/>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116"/>
      <c r="J22" s="34"/>
      <c r="K22" s="34"/>
      <c r="L22" s="51"/>
      <c r="S22" s="34"/>
      <c r="T22" s="34"/>
      <c r="U22" s="34"/>
      <c r="V22" s="34"/>
      <c r="W22" s="34"/>
      <c r="X22" s="34"/>
      <c r="Y22" s="34"/>
      <c r="Z22" s="34"/>
      <c r="AA22" s="34"/>
      <c r="AB22" s="34"/>
      <c r="AC22" s="34"/>
      <c r="AD22" s="34"/>
      <c r="AE22" s="34"/>
    </row>
    <row r="23" spans="1:31" s="2" customFormat="1" ht="12" customHeight="1">
      <c r="A23" s="34"/>
      <c r="B23" s="39"/>
      <c r="C23" s="34"/>
      <c r="D23" s="115" t="s">
        <v>34</v>
      </c>
      <c r="E23" s="34"/>
      <c r="F23" s="34"/>
      <c r="G23" s="34"/>
      <c r="H23" s="34"/>
      <c r="I23" s="118" t="s">
        <v>24</v>
      </c>
      <c r="J23" s="117" t="s">
        <v>1</v>
      </c>
      <c r="K23" s="34"/>
      <c r="L23" s="51"/>
      <c r="S23" s="34"/>
      <c r="T23" s="34"/>
      <c r="U23" s="34"/>
      <c r="V23" s="34"/>
      <c r="W23" s="34"/>
      <c r="X23" s="34"/>
      <c r="Y23" s="34"/>
      <c r="Z23" s="34"/>
      <c r="AA23" s="34"/>
      <c r="AB23" s="34"/>
      <c r="AC23" s="34"/>
      <c r="AD23" s="34"/>
      <c r="AE23" s="34"/>
    </row>
    <row r="24" spans="1:31" s="2" customFormat="1" ht="18" customHeight="1">
      <c r="A24" s="34"/>
      <c r="B24" s="39"/>
      <c r="C24" s="34"/>
      <c r="D24" s="34"/>
      <c r="E24" s="117" t="s">
        <v>35</v>
      </c>
      <c r="F24" s="34"/>
      <c r="G24" s="34"/>
      <c r="H24" s="34"/>
      <c r="I24" s="118" t="s">
        <v>27</v>
      </c>
      <c r="J24" s="117" t="s">
        <v>1</v>
      </c>
      <c r="K24" s="34"/>
      <c r="L24" s="51"/>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116"/>
      <c r="J25" s="34"/>
      <c r="K25" s="34"/>
      <c r="L25" s="51"/>
      <c r="S25" s="34"/>
      <c r="T25" s="34"/>
      <c r="U25" s="34"/>
      <c r="V25" s="34"/>
      <c r="W25" s="34"/>
      <c r="X25" s="34"/>
      <c r="Y25" s="34"/>
      <c r="Z25" s="34"/>
      <c r="AA25" s="34"/>
      <c r="AB25" s="34"/>
      <c r="AC25" s="34"/>
      <c r="AD25" s="34"/>
      <c r="AE25" s="34"/>
    </row>
    <row r="26" spans="1:31" s="2" customFormat="1" ht="12" customHeight="1">
      <c r="A26" s="34"/>
      <c r="B26" s="39"/>
      <c r="C26" s="34"/>
      <c r="D26" s="115" t="s">
        <v>36</v>
      </c>
      <c r="E26" s="34"/>
      <c r="F26" s="34"/>
      <c r="G26" s="34"/>
      <c r="H26" s="34"/>
      <c r="I26" s="116"/>
      <c r="J26" s="34"/>
      <c r="K26" s="34"/>
      <c r="L26" s="51"/>
      <c r="S26" s="34"/>
      <c r="T26" s="34"/>
      <c r="U26" s="34"/>
      <c r="V26" s="34"/>
      <c r="W26" s="34"/>
      <c r="X26" s="34"/>
      <c r="Y26" s="34"/>
      <c r="Z26" s="34"/>
      <c r="AA26" s="34"/>
      <c r="AB26" s="34"/>
      <c r="AC26" s="34"/>
      <c r="AD26" s="34"/>
      <c r="AE26" s="34"/>
    </row>
    <row r="27" spans="1:31" s="8" customFormat="1" ht="16.5" customHeight="1">
      <c r="A27" s="120"/>
      <c r="B27" s="121"/>
      <c r="C27" s="120"/>
      <c r="D27" s="120"/>
      <c r="E27" s="336" t="s">
        <v>1</v>
      </c>
      <c r="F27" s="336"/>
      <c r="G27" s="336"/>
      <c r="H27" s="336"/>
      <c r="I27" s="122"/>
      <c r="J27" s="120"/>
      <c r="K27" s="120"/>
      <c r="L27" s="123"/>
      <c r="S27" s="120"/>
      <c r="T27" s="120"/>
      <c r="U27" s="120"/>
      <c r="V27" s="120"/>
      <c r="W27" s="120"/>
      <c r="X27" s="120"/>
      <c r="Y27" s="120"/>
      <c r="Z27" s="120"/>
      <c r="AA27" s="120"/>
      <c r="AB27" s="120"/>
      <c r="AC27" s="120"/>
      <c r="AD27" s="120"/>
      <c r="AE27" s="120"/>
    </row>
    <row r="28" spans="1:31" s="2" customFormat="1" ht="6.95" customHeight="1">
      <c r="A28" s="34"/>
      <c r="B28" s="39"/>
      <c r="C28" s="34"/>
      <c r="D28" s="34"/>
      <c r="E28" s="34"/>
      <c r="F28" s="34"/>
      <c r="G28" s="34"/>
      <c r="H28" s="34"/>
      <c r="I28" s="116"/>
      <c r="J28" s="34"/>
      <c r="K28" s="34"/>
      <c r="L28" s="51"/>
      <c r="S28" s="34"/>
      <c r="T28" s="34"/>
      <c r="U28" s="34"/>
      <c r="V28" s="34"/>
      <c r="W28" s="34"/>
      <c r="X28" s="34"/>
      <c r="Y28" s="34"/>
      <c r="Z28" s="34"/>
      <c r="AA28" s="34"/>
      <c r="AB28" s="34"/>
      <c r="AC28" s="34"/>
      <c r="AD28" s="34"/>
      <c r="AE28" s="34"/>
    </row>
    <row r="29" spans="1:31" s="2" customFormat="1" ht="6.95" customHeight="1">
      <c r="A29" s="34"/>
      <c r="B29" s="39"/>
      <c r="C29" s="34"/>
      <c r="D29" s="124"/>
      <c r="E29" s="124"/>
      <c r="F29" s="124"/>
      <c r="G29" s="124"/>
      <c r="H29" s="124"/>
      <c r="I29" s="125"/>
      <c r="J29" s="124"/>
      <c r="K29" s="124"/>
      <c r="L29" s="51"/>
      <c r="S29" s="34"/>
      <c r="T29" s="34"/>
      <c r="U29" s="34"/>
      <c r="V29" s="34"/>
      <c r="W29" s="34"/>
      <c r="X29" s="34"/>
      <c r="Y29" s="34"/>
      <c r="Z29" s="34"/>
      <c r="AA29" s="34"/>
      <c r="AB29" s="34"/>
      <c r="AC29" s="34"/>
      <c r="AD29" s="34"/>
      <c r="AE29" s="34"/>
    </row>
    <row r="30" spans="1:31" s="2" customFormat="1" ht="25.35" customHeight="1">
      <c r="A30" s="34"/>
      <c r="B30" s="39"/>
      <c r="C30" s="34"/>
      <c r="D30" s="126" t="s">
        <v>37</v>
      </c>
      <c r="E30" s="34"/>
      <c r="F30" s="34"/>
      <c r="G30" s="34"/>
      <c r="H30" s="34"/>
      <c r="I30" s="116"/>
      <c r="J30" s="127">
        <f>ROUND(J117, 2)</f>
        <v>0</v>
      </c>
      <c r="K30" s="34"/>
      <c r="L30" s="51"/>
      <c r="S30" s="34"/>
      <c r="T30" s="34"/>
      <c r="U30" s="34"/>
      <c r="V30" s="34"/>
      <c r="W30" s="34"/>
      <c r="X30" s="34"/>
      <c r="Y30" s="34"/>
      <c r="Z30" s="34"/>
      <c r="AA30" s="34"/>
      <c r="AB30" s="34"/>
      <c r="AC30" s="34"/>
      <c r="AD30" s="34"/>
      <c r="AE30" s="34"/>
    </row>
    <row r="31" spans="1:31" s="2" customFormat="1" ht="6.95" customHeight="1">
      <c r="A31" s="34"/>
      <c r="B31" s="39"/>
      <c r="C31" s="34"/>
      <c r="D31" s="124"/>
      <c r="E31" s="124"/>
      <c r="F31" s="124"/>
      <c r="G31" s="124"/>
      <c r="H31" s="124"/>
      <c r="I31" s="125"/>
      <c r="J31" s="124"/>
      <c r="K31" s="124"/>
      <c r="L31" s="51"/>
      <c r="S31" s="34"/>
      <c r="T31" s="34"/>
      <c r="U31" s="34"/>
      <c r="V31" s="34"/>
      <c r="W31" s="34"/>
      <c r="X31" s="34"/>
      <c r="Y31" s="34"/>
      <c r="Z31" s="34"/>
      <c r="AA31" s="34"/>
      <c r="AB31" s="34"/>
      <c r="AC31" s="34"/>
      <c r="AD31" s="34"/>
      <c r="AE31" s="34"/>
    </row>
    <row r="32" spans="1:31" s="2" customFormat="1" ht="14.45" customHeight="1">
      <c r="A32" s="34"/>
      <c r="B32" s="39"/>
      <c r="C32" s="34"/>
      <c r="D32" s="34"/>
      <c r="E32" s="34"/>
      <c r="F32" s="128" t="s">
        <v>39</v>
      </c>
      <c r="G32" s="34"/>
      <c r="H32" s="34"/>
      <c r="I32" s="129" t="s">
        <v>38</v>
      </c>
      <c r="J32" s="128" t="s">
        <v>40</v>
      </c>
      <c r="K32" s="34"/>
      <c r="L32" s="51"/>
      <c r="S32" s="34"/>
      <c r="T32" s="34"/>
      <c r="U32" s="34"/>
      <c r="V32" s="34"/>
      <c r="W32" s="34"/>
      <c r="X32" s="34"/>
      <c r="Y32" s="34"/>
      <c r="Z32" s="34"/>
      <c r="AA32" s="34"/>
      <c r="AB32" s="34"/>
      <c r="AC32" s="34"/>
      <c r="AD32" s="34"/>
      <c r="AE32" s="34"/>
    </row>
    <row r="33" spans="1:31" s="2" customFormat="1" ht="14.45" customHeight="1">
      <c r="A33" s="34"/>
      <c r="B33" s="39"/>
      <c r="C33" s="34"/>
      <c r="D33" s="130" t="s">
        <v>41</v>
      </c>
      <c r="E33" s="115" t="s">
        <v>42</v>
      </c>
      <c r="F33" s="131">
        <f>ROUND((SUM(BE117:BE140)),  2)</f>
        <v>0</v>
      </c>
      <c r="G33" s="34"/>
      <c r="H33" s="34"/>
      <c r="I33" s="132">
        <v>0.21</v>
      </c>
      <c r="J33" s="131">
        <f>ROUND(((SUM(BE117:BE140))*I33),  2)</f>
        <v>0</v>
      </c>
      <c r="K33" s="34"/>
      <c r="L33" s="51"/>
      <c r="S33" s="34"/>
      <c r="T33" s="34"/>
      <c r="U33" s="34"/>
      <c r="V33" s="34"/>
      <c r="W33" s="34"/>
      <c r="X33" s="34"/>
      <c r="Y33" s="34"/>
      <c r="Z33" s="34"/>
      <c r="AA33" s="34"/>
      <c r="AB33" s="34"/>
      <c r="AC33" s="34"/>
      <c r="AD33" s="34"/>
      <c r="AE33" s="34"/>
    </row>
    <row r="34" spans="1:31" s="2" customFormat="1" ht="14.45" customHeight="1">
      <c r="A34" s="34"/>
      <c r="B34" s="39"/>
      <c r="C34" s="34"/>
      <c r="D34" s="34"/>
      <c r="E34" s="115" t="s">
        <v>43</v>
      </c>
      <c r="F34" s="131">
        <f>ROUND((SUM(BF117:BF140)),  2)</f>
        <v>0</v>
      </c>
      <c r="G34" s="34"/>
      <c r="H34" s="34"/>
      <c r="I34" s="132">
        <v>0.15</v>
      </c>
      <c r="J34" s="131">
        <f>ROUND(((SUM(BF117:BF140))*I34),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5" t="s">
        <v>44</v>
      </c>
      <c r="F35" s="131">
        <f>ROUND((SUM(BG117:BG140)),  2)</f>
        <v>0</v>
      </c>
      <c r="G35" s="34"/>
      <c r="H35" s="34"/>
      <c r="I35" s="132">
        <v>0.21</v>
      </c>
      <c r="J35" s="131">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5" t="s">
        <v>45</v>
      </c>
      <c r="F36" s="131">
        <f>ROUND((SUM(BH117:BH140)),  2)</f>
        <v>0</v>
      </c>
      <c r="G36" s="34"/>
      <c r="H36" s="34"/>
      <c r="I36" s="132">
        <v>0.15</v>
      </c>
      <c r="J36" s="131">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5" t="s">
        <v>46</v>
      </c>
      <c r="F37" s="131">
        <f>ROUND((SUM(BI117:BI140)),  2)</f>
        <v>0</v>
      </c>
      <c r="G37" s="34"/>
      <c r="H37" s="34"/>
      <c r="I37" s="132">
        <v>0</v>
      </c>
      <c r="J37" s="131">
        <f>0</f>
        <v>0</v>
      </c>
      <c r="K37" s="34"/>
      <c r="L37" s="51"/>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116"/>
      <c r="J38" s="34"/>
      <c r="K38" s="34"/>
      <c r="L38" s="51"/>
      <c r="S38" s="34"/>
      <c r="T38" s="34"/>
      <c r="U38" s="34"/>
      <c r="V38" s="34"/>
      <c r="W38" s="34"/>
      <c r="X38" s="34"/>
      <c r="Y38" s="34"/>
      <c r="Z38" s="34"/>
      <c r="AA38" s="34"/>
      <c r="AB38" s="34"/>
      <c r="AC38" s="34"/>
      <c r="AD38" s="34"/>
      <c r="AE38" s="34"/>
    </row>
    <row r="39" spans="1:31" s="2" customFormat="1" ht="25.35" customHeight="1">
      <c r="A39" s="34"/>
      <c r="B39" s="39"/>
      <c r="C39" s="133"/>
      <c r="D39" s="134" t="s">
        <v>47</v>
      </c>
      <c r="E39" s="135"/>
      <c r="F39" s="135"/>
      <c r="G39" s="136" t="s">
        <v>48</v>
      </c>
      <c r="H39" s="137" t="s">
        <v>49</v>
      </c>
      <c r="I39" s="138"/>
      <c r="J39" s="139">
        <f>SUM(J30:J37)</f>
        <v>0</v>
      </c>
      <c r="K39" s="140"/>
      <c r="L39" s="51"/>
      <c r="S39" s="34"/>
      <c r="T39" s="34"/>
      <c r="U39" s="34"/>
      <c r="V39" s="34"/>
      <c r="W39" s="34"/>
      <c r="X39" s="34"/>
      <c r="Y39" s="34"/>
      <c r="Z39" s="34"/>
      <c r="AA39" s="34"/>
      <c r="AB39" s="34"/>
      <c r="AC39" s="34"/>
      <c r="AD39" s="34"/>
      <c r="AE39" s="34"/>
    </row>
    <row r="40" spans="1:31" s="2" customFormat="1" ht="14.45" customHeight="1">
      <c r="A40" s="34"/>
      <c r="B40" s="39"/>
      <c r="C40" s="34"/>
      <c r="D40" s="34"/>
      <c r="E40" s="34"/>
      <c r="F40" s="34"/>
      <c r="G40" s="34"/>
      <c r="H40" s="34"/>
      <c r="I40" s="116"/>
      <c r="J40" s="34"/>
      <c r="K40" s="34"/>
      <c r="L40" s="51"/>
      <c r="S40" s="34"/>
      <c r="T40" s="34"/>
      <c r="U40" s="34"/>
      <c r="V40" s="34"/>
      <c r="W40" s="34"/>
      <c r="X40" s="34"/>
      <c r="Y40" s="34"/>
      <c r="Z40" s="34"/>
      <c r="AA40" s="34"/>
      <c r="AB40" s="34"/>
      <c r="AC40" s="34"/>
      <c r="AD40" s="34"/>
      <c r="AE40" s="34"/>
    </row>
    <row r="41" spans="1:31" s="1" customFormat="1" ht="14.45" customHeight="1">
      <c r="B41" s="20"/>
      <c r="I41" s="108"/>
      <c r="L41" s="20"/>
    </row>
    <row r="42" spans="1:31" s="1" customFormat="1" ht="14.45" customHeight="1">
      <c r="B42" s="20"/>
      <c r="I42" s="108"/>
      <c r="L42" s="20"/>
    </row>
    <row r="43" spans="1:31" s="1" customFormat="1" ht="14.45" customHeight="1">
      <c r="B43" s="20"/>
      <c r="I43" s="108"/>
      <c r="L43" s="20"/>
    </row>
    <row r="44" spans="1:31" s="1" customFormat="1" ht="14.45" customHeight="1">
      <c r="B44" s="20"/>
      <c r="I44" s="108"/>
      <c r="L44" s="20"/>
    </row>
    <row r="45" spans="1:31" s="1" customFormat="1" ht="14.45" customHeight="1">
      <c r="B45" s="20"/>
      <c r="I45" s="108"/>
      <c r="L45" s="20"/>
    </row>
    <row r="46" spans="1:31" s="1" customFormat="1" ht="14.45" customHeight="1">
      <c r="B46" s="20"/>
      <c r="I46" s="108"/>
      <c r="L46" s="20"/>
    </row>
    <row r="47" spans="1:31" s="1" customFormat="1" ht="14.45" customHeight="1">
      <c r="B47" s="20"/>
      <c r="I47" s="108"/>
      <c r="L47" s="20"/>
    </row>
    <row r="48" spans="1:31" s="1" customFormat="1" ht="14.45" customHeight="1">
      <c r="B48" s="20"/>
      <c r="I48" s="108"/>
      <c r="L48" s="20"/>
    </row>
    <row r="49" spans="1:31" s="1" customFormat="1" ht="14.45" customHeight="1">
      <c r="B49" s="20"/>
      <c r="I49" s="108"/>
      <c r="L49" s="20"/>
    </row>
    <row r="50" spans="1:31" s="2" customFormat="1" ht="14.45" customHeight="1">
      <c r="B50" s="51"/>
      <c r="D50" s="141" t="s">
        <v>50</v>
      </c>
      <c r="E50" s="142"/>
      <c r="F50" s="142"/>
      <c r="G50" s="141" t="s">
        <v>51</v>
      </c>
      <c r="H50" s="142"/>
      <c r="I50" s="143"/>
      <c r="J50" s="142"/>
      <c r="K50" s="142"/>
      <c r="L50" s="51"/>
    </row>
    <row r="51" spans="1:31">
      <c r="B51" s="20"/>
      <c r="L51" s="20"/>
    </row>
    <row r="52" spans="1:31">
      <c r="B52" s="20"/>
      <c r="L52" s="20"/>
    </row>
    <row r="53" spans="1:31">
      <c r="B53" s="20"/>
      <c r="L53" s="20"/>
    </row>
    <row r="54" spans="1:31">
      <c r="B54" s="20"/>
      <c r="L54" s="20"/>
    </row>
    <row r="55" spans="1:31">
      <c r="B55" s="20"/>
      <c r="L55" s="20"/>
    </row>
    <row r="56" spans="1:31">
      <c r="B56" s="20"/>
      <c r="L56" s="20"/>
    </row>
    <row r="57" spans="1:31">
      <c r="B57" s="20"/>
      <c r="L57" s="20"/>
    </row>
    <row r="58" spans="1:31">
      <c r="B58" s="20"/>
      <c r="L58" s="20"/>
    </row>
    <row r="59" spans="1:31">
      <c r="B59" s="20"/>
      <c r="L59" s="20"/>
    </row>
    <row r="60" spans="1:31">
      <c r="B60" s="20"/>
      <c r="L60" s="20"/>
    </row>
    <row r="61" spans="1:31" s="2" customFormat="1" ht="12.75">
      <c r="A61" s="34"/>
      <c r="B61" s="39"/>
      <c r="C61" s="34"/>
      <c r="D61" s="144" t="s">
        <v>52</v>
      </c>
      <c r="E61" s="145"/>
      <c r="F61" s="146" t="s">
        <v>53</v>
      </c>
      <c r="G61" s="144" t="s">
        <v>52</v>
      </c>
      <c r="H61" s="145"/>
      <c r="I61" s="147"/>
      <c r="J61" s="148" t="s">
        <v>53</v>
      </c>
      <c r="K61" s="145"/>
      <c r="L61" s="51"/>
      <c r="S61" s="34"/>
      <c r="T61" s="34"/>
      <c r="U61" s="34"/>
      <c r="V61" s="34"/>
      <c r="W61" s="34"/>
      <c r="X61" s="34"/>
      <c r="Y61" s="34"/>
      <c r="Z61" s="34"/>
      <c r="AA61" s="34"/>
      <c r="AB61" s="34"/>
      <c r="AC61" s="34"/>
      <c r="AD61" s="34"/>
      <c r="AE61" s="34"/>
    </row>
    <row r="62" spans="1:31">
      <c r="B62" s="20"/>
      <c r="L62" s="20"/>
    </row>
    <row r="63" spans="1:31">
      <c r="B63" s="20"/>
      <c r="L63" s="20"/>
    </row>
    <row r="64" spans="1:31">
      <c r="B64" s="20"/>
      <c r="L64" s="20"/>
    </row>
    <row r="65" spans="1:31" s="2" customFormat="1" ht="12.75">
      <c r="A65" s="34"/>
      <c r="B65" s="39"/>
      <c r="C65" s="34"/>
      <c r="D65" s="141" t="s">
        <v>54</v>
      </c>
      <c r="E65" s="149"/>
      <c r="F65" s="149"/>
      <c r="G65" s="141" t="s">
        <v>55</v>
      </c>
      <c r="H65" s="149"/>
      <c r="I65" s="150"/>
      <c r="J65" s="149"/>
      <c r="K65" s="149"/>
      <c r="L65" s="51"/>
      <c r="S65" s="34"/>
      <c r="T65" s="34"/>
      <c r="U65" s="34"/>
      <c r="V65" s="34"/>
      <c r="W65" s="34"/>
      <c r="X65" s="34"/>
      <c r="Y65" s="34"/>
      <c r="Z65" s="34"/>
      <c r="AA65" s="34"/>
      <c r="AB65" s="34"/>
      <c r="AC65" s="34"/>
      <c r="AD65" s="34"/>
      <c r="AE65" s="34"/>
    </row>
    <row r="66" spans="1:31">
      <c r="B66" s="20"/>
      <c r="L66" s="20"/>
    </row>
    <row r="67" spans="1:31">
      <c r="B67" s="20"/>
      <c r="L67" s="20"/>
    </row>
    <row r="68" spans="1:31">
      <c r="B68" s="20"/>
      <c r="L68" s="20"/>
    </row>
    <row r="69" spans="1:31">
      <c r="B69" s="20"/>
      <c r="L69" s="20"/>
    </row>
    <row r="70" spans="1:31">
      <c r="B70" s="20"/>
      <c r="L70" s="20"/>
    </row>
    <row r="71" spans="1:31">
      <c r="B71" s="20"/>
      <c r="L71" s="20"/>
    </row>
    <row r="72" spans="1:31">
      <c r="B72" s="20"/>
      <c r="L72" s="20"/>
    </row>
    <row r="73" spans="1:31">
      <c r="B73" s="20"/>
      <c r="L73" s="20"/>
    </row>
    <row r="74" spans="1:31">
      <c r="B74" s="20"/>
      <c r="L74" s="20"/>
    </row>
    <row r="75" spans="1:31">
      <c r="B75" s="20"/>
      <c r="L75" s="20"/>
    </row>
    <row r="76" spans="1:31" s="2" customFormat="1" ht="12.75">
      <c r="A76" s="34"/>
      <c r="B76" s="39"/>
      <c r="C76" s="34"/>
      <c r="D76" s="144" t="s">
        <v>52</v>
      </c>
      <c r="E76" s="145"/>
      <c r="F76" s="146" t="s">
        <v>53</v>
      </c>
      <c r="G76" s="144" t="s">
        <v>52</v>
      </c>
      <c r="H76" s="145"/>
      <c r="I76" s="147"/>
      <c r="J76" s="148" t="s">
        <v>53</v>
      </c>
      <c r="K76" s="145"/>
      <c r="L76" s="51"/>
      <c r="S76" s="34"/>
      <c r="T76" s="34"/>
      <c r="U76" s="34"/>
      <c r="V76" s="34"/>
      <c r="W76" s="34"/>
      <c r="X76" s="34"/>
      <c r="Y76" s="34"/>
      <c r="Z76" s="34"/>
      <c r="AA76" s="34"/>
      <c r="AB76" s="34"/>
      <c r="AC76" s="34"/>
      <c r="AD76" s="34"/>
      <c r="AE76" s="34"/>
    </row>
    <row r="77" spans="1:31" s="2" customFormat="1" ht="14.45" customHeight="1">
      <c r="A77" s="34"/>
      <c r="B77" s="151"/>
      <c r="C77" s="152"/>
      <c r="D77" s="152"/>
      <c r="E77" s="152"/>
      <c r="F77" s="152"/>
      <c r="G77" s="152"/>
      <c r="H77" s="152"/>
      <c r="I77" s="153"/>
      <c r="J77" s="152"/>
      <c r="K77" s="152"/>
      <c r="L77" s="51"/>
      <c r="S77" s="34"/>
      <c r="T77" s="34"/>
      <c r="U77" s="34"/>
      <c r="V77" s="34"/>
      <c r="W77" s="34"/>
      <c r="X77" s="34"/>
      <c r="Y77" s="34"/>
      <c r="Z77" s="34"/>
      <c r="AA77" s="34"/>
      <c r="AB77" s="34"/>
      <c r="AC77" s="34"/>
      <c r="AD77" s="34"/>
      <c r="AE77" s="34"/>
    </row>
    <row r="81" spans="1:47" s="2" customFormat="1" ht="6.95" customHeight="1">
      <c r="A81" s="34"/>
      <c r="B81" s="154"/>
      <c r="C81" s="155"/>
      <c r="D81" s="155"/>
      <c r="E81" s="155"/>
      <c r="F81" s="155"/>
      <c r="G81" s="155"/>
      <c r="H81" s="155"/>
      <c r="I81" s="156"/>
      <c r="J81" s="155"/>
      <c r="K81" s="155"/>
      <c r="L81" s="51"/>
      <c r="S81" s="34"/>
      <c r="T81" s="34"/>
      <c r="U81" s="34"/>
      <c r="V81" s="34"/>
      <c r="W81" s="34"/>
      <c r="X81" s="34"/>
      <c r="Y81" s="34"/>
      <c r="Z81" s="34"/>
      <c r="AA81" s="34"/>
      <c r="AB81" s="34"/>
      <c r="AC81" s="34"/>
      <c r="AD81" s="34"/>
      <c r="AE81" s="34"/>
    </row>
    <row r="82" spans="1:47" s="2" customFormat="1" ht="24.95" customHeight="1">
      <c r="A82" s="34"/>
      <c r="B82" s="35"/>
      <c r="C82" s="23" t="s">
        <v>123</v>
      </c>
      <c r="D82" s="36"/>
      <c r="E82" s="36"/>
      <c r="F82" s="36"/>
      <c r="G82" s="36"/>
      <c r="H82" s="36"/>
      <c r="I82" s="116"/>
      <c r="J82" s="36"/>
      <c r="K82" s="36"/>
      <c r="L82" s="51"/>
      <c r="S82" s="34"/>
      <c r="T82" s="34"/>
      <c r="U82" s="34"/>
      <c r="V82" s="34"/>
      <c r="W82" s="34"/>
      <c r="X82" s="34"/>
      <c r="Y82" s="34"/>
      <c r="Z82" s="34"/>
      <c r="AA82" s="34"/>
      <c r="AB82" s="34"/>
      <c r="AC82" s="34"/>
      <c r="AD82" s="34"/>
      <c r="AE82" s="34"/>
    </row>
    <row r="83" spans="1:47" s="2" customFormat="1" ht="6.95" customHeight="1">
      <c r="A83" s="34"/>
      <c r="B83" s="35"/>
      <c r="C83" s="36"/>
      <c r="D83" s="36"/>
      <c r="E83" s="36"/>
      <c r="F83" s="36"/>
      <c r="G83" s="36"/>
      <c r="H83" s="36"/>
      <c r="I83" s="116"/>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116"/>
      <c r="J84" s="36"/>
      <c r="K84" s="36"/>
      <c r="L84" s="51"/>
      <c r="S84" s="34"/>
      <c r="T84" s="34"/>
      <c r="U84" s="34"/>
      <c r="V84" s="34"/>
      <c r="W84" s="34"/>
      <c r="X84" s="34"/>
      <c r="Y84" s="34"/>
      <c r="Z84" s="34"/>
      <c r="AA84" s="34"/>
      <c r="AB84" s="34"/>
      <c r="AC84" s="34"/>
      <c r="AD84" s="34"/>
      <c r="AE84" s="34"/>
    </row>
    <row r="85" spans="1:47" s="2" customFormat="1" ht="16.5" customHeight="1">
      <c r="A85" s="34"/>
      <c r="B85" s="35"/>
      <c r="C85" s="36"/>
      <c r="D85" s="36"/>
      <c r="E85" s="328" t="str">
        <f>E7</f>
        <v>Oprava staničních kolejí v žst. Valašské Meziříčí</v>
      </c>
      <c r="F85" s="329"/>
      <c r="G85" s="329"/>
      <c r="H85" s="329"/>
      <c r="I85" s="116"/>
      <c r="J85" s="36"/>
      <c r="K85" s="36"/>
      <c r="L85" s="51"/>
      <c r="S85" s="34"/>
      <c r="T85" s="34"/>
      <c r="U85" s="34"/>
      <c r="V85" s="34"/>
      <c r="W85" s="34"/>
      <c r="X85" s="34"/>
      <c r="Y85" s="34"/>
      <c r="Z85" s="34"/>
      <c r="AA85" s="34"/>
      <c r="AB85" s="34"/>
      <c r="AC85" s="34"/>
      <c r="AD85" s="34"/>
      <c r="AE85" s="34"/>
    </row>
    <row r="86" spans="1:47" s="2" customFormat="1" ht="12" customHeight="1">
      <c r="A86" s="34"/>
      <c r="B86" s="35"/>
      <c r="C86" s="29" t="s">
        <v>109</v>
      </c>
      <c r="D86" s="36"/>
      <c r="E86" s="36"/>
      <c r="F86" s="36"/>
      <c r="G86" s="36"/>
      <c r="H86" s="36"/>
      <c r="I86" s="116"/>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316" t="str">
        <f>E9</f>
        <v>VON - Vedlejší a ostatní náklady</v>
      </c>
      <c r="F87" s="327"/>
      <c r="G87" s="327"/>
      <c r="H87" s="327"/>
      <c r="I87" s="116"/>
      <c r="J87" s="36"/>
      <c r="K87" s="36"/>
      <c r="L87" s="51"/>
      <c r="S87" s="34"/>
      <c r="T87" s="34"/>
      <c r="U87" s="34"/>
      <c r="V87" s="34"/>
      <c r="W87" s="34"/>
      <c r="X87" s="34"/>
      <c r="Y87" s="34"/>
      <c r="Z87" s="34"/>
      <c r="AA87" s="34"/>
      <c r="AB87" s="34"/>
      <c r="AC87" s="34"/>
      <c r="AD87" s="34"/>
      <c r="AE87" s="34"/>
    </row>
    <row r="88" spans="1:47" s="2" customFormat="1" ht="6.95" customHeight="1">
      <c r="A88" s="34"/>
      <c r="B88" s="35"/>
      <c r="C88" s="36"/>
      <c r="D88" s="36"/>
      <c r="E88" s="36"/>
      <c r="F88" s="36"/>
      <c r="G88" s="36"/>
      <c r="H88" s="36"/>
      <c r="I88" s="116"/>
      <c r="J88" s="36"/>
      <c r="K88" s="36"/>
      <c r="L88" s="51"/>
      <c r="S88" s="34"/>
      <c r="T88" s="34"/>
      <c r="U88" s="34"/>
      <c r="V88" s="34"/>
      <c r="W88" s="34"/>
      <c r="X88" s="34"/>
      <c r="Y88" s="34"/>
      <c r="Z88" s="34"/>
      <c r="AA88" s="34"/>
      <c r="AB88" s="34"/>
      <c r="AC88" s="34"/>
      <c r="AD88" s="34"/>
      <c r="AE88" s="34"/>
    </row>
    <row r="89" spans="1:47" s="2" customFormat="1" ht="12" customHeight="1">
      <c r="A89" s="34"/>
      <c r="B89" s="35"/>
      <c r="C89" s="29" t="s">
        <v>20</v>
      </c>
      <c r="D89" s="36"/>
      <c r="E89" s="36"/>
      <c r="F89" s="27" t="str">
        <f>F12</f>
        <v>žst. Valašské Meziříčí</v>
      </c>
      <c r="G89" s="36"/>
      <c r="H89" s="36"/>
      <c r="I89" s="118" t="s">
        <v>22</v>
      </c>
      <c r="J89" s="66">
        <f>IF(J12="","",J12)</f>
        <v>0</v>
      </c>
      <c r="K89" s="36"/>
      <c r="L89" s="51"/>
      <c r="S89" s="34"/>
      <c r="T89" s="34"/>
      <c r="U89" s="34"/>
      <c r="V89" s="34"/>
      <c r="W89" s="34"/>
      <c r="X89" s="34"/>
      <c r="Y89" s="34"/>
      <c r="Z89" s="34"/>
      <c r="AA89" s="34"/>
      <c r="AB89" s="34"/>
      <c r="AC89" s="34"/>
      <c r="AD89" s="34"/>
      <c r="AE89" s="34"/>
    </row>
    <row r="90" spans="1:47" s="2" customFormat="1" ht="6.95" customHeight="1">
      <c r="A90" s="34"/>
      <c r="B90" s="35"/>
      <c r="C90" s="36"/>
      <c r="D90" s="36"/>
      <c r="E90" s="36"/>
      <c r="F90" s="36"/>
      <c r="G90" s="36"/>
      <c r="H90" s="36"/>
      <c r="I90" s="116"/>
      <c r="J90" s="36"/>
      <c r="K90" s="36"/>
      <c r="L90" s="51"/>
      <c r="S90" s="34"/>
      <c r="T90" s="34"/>
      <c r="U90" s="34"/>
      <c r="V90" s="34"/>
      <c r="W90" s="34"/>
      <c r="X90" s="34"/>
      <c r="Y90" s="34"/>
      <c r="Z90" s="34"/>
      <c r="AA90" s="34"/>
      <c r="AB90" s="34"/>
      <c r="AC90" s="34"/>
      <c r="AD90" s="34"/>
      <c r="AE90" s="34"/>
    </row>
    <row r="91" spans="1:47" s="2" customFormat="1" ht="15.2" customHeight="1">
      <c r="A91" s="34"/>
      <c r="B91" s="35"/>
      <c r="C91" s="29" t="s">
        <v>23</v>
      </c>
      <c r="D91" s="36"/>
      <c r="E91" s="36"/>
      <c r="F91" s="27" t="str">
        <f>E15</f>
        <v>Správa železnic, státní organizace</v>
      </c>
      <c r="G91" s="36"/>
      <c r="H91" s="36"/>
      <c r="I91" s="118" t="s">
        <v>31</v>
      </c>
      <c r="J91" s="32" t="str">
        <f>E21</f>
        <v xml:space="preserve"> </v>
      </c>
      <c r="K91" s="36"/>
      <c r="L91" s="51"/>
      <c r="S91" s="34"/>
      <c r="T91" s="34"/>
      <c r="U91" s="34"/>
      <c r="V91" s="34"/>
      <c r="W91" s="34"/>
      <c r="X91" s="34"/>
      <c r="Y91" s="34"/>
      <c r="Z91" s="34"/>
      <c r="AA91" s="34"/>
      <c r="AB91" s="34"/>
      <c r="AC91" s="34"/>
      <c r="AD91" s="34"/>
      <c r="AE91" s="34"/>
    </row>
    <row r="92" spans="1:47" s="2" customFormat="1" ht="15.2" customHeight="1">
      <c r="A92" s="34"/>
      <c r="B92" s="35"/>
      <c r="C92" s="29" t="s">
        <v>29</v>
      </c>
      <c r="D92" s="36"/>
      <c r="E92" s="36"/>
      <c r="F92" s="27" t="str">
        <f>IF(E18="","",E18)</f>
        <v>Vyplň údaj</v>
      </c>
      <c r="G92" s="36"/>
      <c r="H92" s="36"/>
      <c r="I92" s="118" t="s">
        <v>34</v>
      </c>
      <c r="J92" s="32" t="str">
        <f>E24</f>
        <v>Jiří Vendel</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116"/>
      <c r="J93" s="36"/>
      <c r="K93" s="36"/>
      <c r="L93" s="51"/>
      <c r="S93" s="34"/>
      <c r="T93" s="34"/>
      <c r="U93" s="34"/>
      <c r="V93" s="34"/>
      <c r="W93" s="34"/>
      <c r="X93" s="34"/>
      <c r="Y93" s="34"/>
      <c r="Z93" s="34"/>
      <c r="AA93" s="34"/>
      <c r="AB93" s="34"/>
      <c r="AC93" s="34"/>
      <c r="AD93" s="34"/>
      <c r="AE93" s="34"/>
    </row>
    <row r="94" spans="1:47" s="2" customFormat="1" ht="29.25" customHeight="1">
      <c r="A94" s="34"/>
      <c r="B94" s="35"/>
      <c r="C94" s="157" t="s">
        <v>124</v>
      </c>
      <c r="D94" s="158"/>
      <c r="E94" s="158"/>
      <c r="F94" s="158"/>
      <c r="G94" s="158"/>
      <c r="H94" s="158"/>
      <c r="I94" s="159"/>
      <c r="J94" s="160" t="s">
        <v>125</v>
      </c>
      <c r="K94" s="158"/>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116"/>
      <c r="J95" s="36"/>
      <c r="K95" s="36"/>
      <c r="L95" s="51"/>
      <c r="S95" s="34"/>
      <c r="T95" s="34"/>
      <c r="U95" s="34"/>
      <c r="V95" s="34"/>
      <c r="W95" s="34"/>
      <c r="X95" s="34"/>
      <c r="Y95" s="34"/>
      <c r="Z95" s="34"/>
      <c r="AA95" s="34"/>
      <c r="AB95" s="34"/>
      <c r="AC95" s="34"/>
      <c r="AD95" s="34"/>
      <c r="AE95" s="34"/>
    </row>
    <row r="96" spans="1:47" s="2" customFormat="1" ht="22.9" customHeight="1">
      <c r="A96" s="34"/>
      <c r="B96" s="35"/>
      <c r="C96" s="161" t="s">
        <v>126</v>
      </c>
      <c r="D96" s="36"/>
      <c r="E96" s="36"/>
      <c r="F96" s="36"/>
      <c r="G96" s="36"/>
      <c r="H96" s="36"/>
      <c r="I96" s="116"/>
      <c r="J96" s="84">
        <f>J117</f>
        <v>0</v>
      </c>
      <c r="K96" s="36"/>
      <c r="L96" s="51"/>
      <c r="S96" s="34"/>
      <c r="T96" s="34"/>
      <c r="U96" s="34"/>
      <c r="V96" s="34"/>
      <c r="W96" s="34"/>
      <c r="X96" s="34"/>
      <c r="Y96" s="34"/>
      <c r="Z96" s="34"/>
      <c r="AA96" s="34"/>
      <c r="AB96" s="34"/>
      <c r="AC96" s="34"/>
      <c r="AD96" s="34"/>
      <c r="AE96" s="34"/>
      <c r="AU96" s="17" t="s">
        <v>127</v>
      </c>
    </row>
    <row r="97" spans="1:31" s="9" customFormat="1" ht="24.95" customHeight="1">
      <c r="B97" s="162"/>
      <c r="C97" s="163"/>
      <c r="D97" s="164" t="s">
        <v>927</v>
      </c>
      <c r="E97" s="165"/>
      <c r="F97" s="165"/>
      <c r="G97" s="165"/>
      <c r="H97" s="165"/>
      <c r="I97" s="166"/>
      <c r="J97" s="167">
        <f>J118</f>
        <v>0</v>
      </c>
      <c r="K97" s="163"/>
      <c r="L97" s="168"/>
    </row>
    <row r="98" spans="1:31" s="2" customFormat="1" ht="21.75" customHeight="1">
      <c r="A98" s="34"/>
      <c r="B98" s="35"/>
      <c r="C98" s="36"/>
      <c r="D98" s="36"/>
      <c r="E98" s="36"/>
      <c r="F98" s="36"/>
      <c r="G98" s="36"/>
      <c r="H98" s="36"/>
      <c r="I98" s="116"/>
      <c r="J98" s="36"/>
      <c r="K98" s="36"/>
      <c r="L98" s="51"/>
      <c r="S98" s="34"/>
      <c r="T98" s="34"/>
      <c r="U98" s="34"/>
      <c r="V98" s="34"/>
      <c r="W98" s="34"/>
      <c r="X98" s="34"/>
      <c r="Y98" s="34"/>
      <c r="Z98" s="34"/>
      <c r="AA98" s="34"/>
      <c r="AB98" s="34"/>
      <c r="AC98" s="34"/>
      <c r="AD98" s="34"/>
      <c r="AE98" s="34"/>
    </row>
    <row r="99" spans="1:31" s="2" customFormat="1" ht="6.95" customHeight="1">
      <c r="A99" s="34"/>
      <c r="B99" s="54"/>
      <c r="C99" s="55"/>
      <c r="D99" s="55"/>
      <c r="E99" s="55"/>
      <c r="F99" s="55"/>
      <c r="G99" s="55"/>
      <c r="H99" s="55"/>
      <c r="I99" s="153"/>
      <c r="J99" s="55"/>
      <c r="K99" s="55"/>
      <c r="L99" s="51"/>
      <c r="S99" s="34"/>
      <c r="T99" s="34"/>
      <c r="U99" s="34"/>
      <c r="V99" s="34"/>
      <c r="W99" s="34"/>
      <c r="X99" s="34"/>
      <c r="Y99" s="34"/>
      <c r="Z99" s="34"/>
      <c r="AA99" s="34"/>
      <c r="AB99" s="34"/>
      <c r="AC99" s="34"/>
      <c r="AD99" s="34"/>
      <c r="AE99" s="34"/>
    </row>
    <row r="103" spans="1:31" s="2" customFormat="1" ht="6.95" customHeight="1">
      <c r="A103" s="34"/>
      <c r="B103" s="56"/>
      <c r="C103" s="57"/>
      <c r="D103" s="57"/>
      <c r="E103" s="57"/>
      <c r="F103" s="57"/>
      <c r="G103" s="57"/>
      <c r="H103" s="57"/>
      <c r="I103" s="156"/>
      <c r="J103" s="57"/>
      <c r="K103" s="57"/>
      <c r="L103" s="51"/>
      <c r="S103" s="34"/>
      <c r="T103" s="34"/>
      <c r="U103" s="34"/>
      <c r="V103" s="34"/>
      <c r="W103" s="34"/>
      <c r="X103" s="34"/>
      <c r="Y103" s="34"/>
      <c r="Z103" s="34"/>
      <c r="AA103" s="34"/>
      <c r="AB103" s="34"/>
      <c r="AC103" s="34"/>
      <c r="AD103" s="34"/>
      <c r="AE103" s="34"/>
    </row>
    <row r="104" spans="1:31" s="2" customFormat="1" ht="24.95" customHeight="1">
      <c r="A104" s="34"/>
      <c r="B104" s="35"/>
      <c r="C104" s="23" t="s">
        <v>134</v>
      </c>
      <c r="D104" s="36"/>
      <c r="E104" s="36"/>
      <c r="F104" s="36"/>
      <c r="G104" s="36"/>
      <c r="H104" s="36"/>
      <c r="I104" s="116"/>
      <c r="J104" s="36"/>
      <c r="K104" s="36"/>
      <c r="L104" s="51"/>
      <c r="S104" s="34"/>
      <c r="T104" s="34"/>
      <c r="U104" s="34"/>
      <c r="V104" s="34"/>
      <c r="W104" s="34"/>
      <c r="X104" s="34"/>
      <c r="Y104" s="34"/>
      <c r="Z104" s="34"/>
      <c r="AA104" s="34"/>
      <c r="AB104" s="34"/>
      <c r="AC104" s="34"/>
      <c r="AD104" s="34"/>
      <c r="AE104" s="34"/>
    </row>
    <row r="105" spans="1:31" s="2" customFormat="1" ht="6.95" customHeight="1">
      <c r="A105" s="34"/>
      <c r="B105" s="35"/>
      <c r="C105" s="36"/>
      <c r="D105" s="36"/>
      <c r="E105" s="36"/>
      <c r="F105" s="36"/>
      <c r="G105" s="36"/>
      <c r="H105" s="36"/>
      <c r="I105" s="116"/>
      <c r="J105" s="36"/>
      <c r="K105" s="36"/>
      <c r="L105" s="51"/>
      <c r="S105" s="34"/>
      <c r="T105" s="34"/>
      <c r="U105" s="34"/>
      <c r="V105" s="34"/>
      <c r="W105" s="34"/>
      <c r="X105" s="34"/>
      <c r="Y105" s="34"/>
      <c r="Z105" s="34"/>
      <c r="AA105" s="34"/>
      <c r="AB105" s="34"/>
      <c r="AC105" s="34"/>
      <c r="AD105" s="34"/>
      <c r="AE105" s="34"/>
    </row>
    <row r="106" spans="1:31" s="2" customFormat="1" ht="12" customHeight="1">
      <c r="A106" s="34"/>
      <c r="B106" s="35"/>
      <c r="C106" s="29" t="s">
        <v>16</v>
      </c>
      <c r="D106" s="36"/>
      <c r="E106" s="36"/>
      <c r="F106" s="36"/>
      <c r="G106" s="36"/>
      <c r="H106" s="36"/>
      <c r="I106" s="116"/>
      <c r="J106" s="36"/>
      <c r="K106" s="36"/>
      <c r="L106" s="51"/>
      <c r="S106" s="34"/>
      <c r="T106" s="34"/>
      <c r="U106" s="34"/>
      <c r="V106" s="34"/>
      <c r="W106" s="34"/>
      <c r="X106" s="34"/>
      <c r="Y106" s="34"/>
      <c r="Z106" s="34"/>
      <c r="AA106" s="34"/>
      <c r="AB106" s="34"/>
      <c r="AC106" s="34"/>
      <c r="AD106" s="34"/>
      <c r="AE106" s="34"/>
    </row>
    <row r="107" spans="1:31" s="2" customFormat="1" ht="16.5" customHeight="1">
      <c r="A107" s="34"/>
      <c r="B107" s="35"/>
      <c r="C107" s="36"/>
      <c r="D107" s="36"/>
      <c r="E107" s="328" t="str">
        <f>E7</f>
        <v>Oprava staničních kolejí v žst. Valašské Meziříčí</v>
      </c>
      <c r="F107" s="329"/>
      <c r="G107" s="329"/>
      <c r="H107" s="329"/>
      <c r="I107" s="116"/>
      <c r="J107" s="36"/>
      <c r="K107" s="36"/>
      <c r="L107" s="51"/>
      <c r="S107" s="34"/>
      <c r="T107" s="34"/>
      <c r="U107" s="34"/>
      <c r="V107" s="34"/>
      <c r="W107" s="34"/>
      <c r="X107" s="34"/>
      <c r="Y107" s="34"/>
      <c r="Z107" s="34"/>
      <c r="AA107" s="34"/>
      <c r="AB107" s="34"/>
      <c r="AC107" s="34"/>
      <c r="AD107" s="34"/>
      <c r="AE107" s="34"/>
    </row>
    <row r="108" spans="1:31" s="2" customFormat="1" ht="12" customHeight="1">
      <c r="A108" s="34"/>
      <c r="B108" s="35"/>
      <c r="C108" s="29" t="s">
        <v>109</v>
      </c>
      <c r="D108" s="36"/>
      <c r="E108" s="36"/>
      <c r="F108" s="36"/>
      <c r="G108" s="36"/>
      <c r="H108" s="36"/>
      <c r="I108" s="116"/>
      <c r="J108" s="36"/>
      <c r="K108" s="36"/>
      <c r="L108" s="51"/>
      <c r="S108" s="34"/>
      <c r="T108" s="34"/>
      <c r="U108" s="34"/>
      <c r="V108" s="34"/>
      <c r="W108" s="34"/>
      <c r="X108" s="34"/>
      <c r="Y108" s="34"/>
      <c r="Z108" s="34"/>
      <c r="AA108" s="34"/>
      <c r="AB108" s="34"/>
      <c r="AC108" s="34"/>
      <c r="AD108" s="34"/>
      <c r="AE108" s="34"/>
    </row>
    <row r="109" spans="1:31" s="2" customFormat="1" ht="16.5" customHeight="1">
      <c r="A109" s="34"/>
      <c r="B109" s="35"/>
      <c r="C109" s="36"/>
      <c r="D109" s="36"/>
      <c r="E109" s="316" t="str">
        <f>E9</f>
        <v>VON - Vedlejší a ostatní náklady</v>
      </c>
      <c r="F109" s="327"/>
      <c r="G109" s="327"/>
      <c r="H109" s="327"/>
      <c r="I109" s="116"/>
      <c r="J109" s="36"/>
      <c r="K109" s="36"/>
      <c r="L109" s="51"/>
      <c r="S109" s="34"/>
      <c r="T109" s="34"/>
      <c r="U109" s="34"/>
      <c r="V109" s="34"/>
      <c r="W109" s="34"/>
      <c r="X109" s="34"/>
      <c r="Y109" s="34"/>
      <c r="Z109" s="34"/>
      <c r="AA109" s="34"/>
      <c r="AB109" s="34"/>
      <c r="AC109" s="34"/>
      <c r="AD109" s="34"/>
      <c r="AE109" s="34"/>
    </row>
    <row r="110" spans="1:31" s="2" customFormat="1" ht="6.95" customHeight="1">
      <c r="A110" s="34"/>
      <c r="B110" s="35"/>
      <c r="C110" s="36"/>
      <c r="D110" s="36"/>
      <c r="E110" s="36"/>
      <c r="F110" s="36"/>
      <c r="G110" s="36"/>
      <c r="H110" s="36"/>
      <c r="I110" s="116"/>
      <c r="J110" s="36"/>
      <c r="K110" s="36"/>
      <c r="L110" s="51"/>
      <c r="S110" s="34"/>
      <c r="T110" s="34"/>
      <c r="U110" s="34"/>
      <c r="V110" s="34"/>
      <c r="W110" s="34"/>
      <c r="X110" s="34"/>
      <c r="Y110" s="34"/>
      <c r="Z110" s="34"/>
      <c r="AA110" s="34"/>
      <c r="AB110" s="34"/>
      <c r="AC110" s="34"/>
      <c r="AD110" s="34"/>
      <c r="AE110" s="34"/>
    </row>
    <row r="111" spans="1:31" s="2" customFormat="1" ht="12" customHeight="1">
      <c r="A111" s="34"/>
      <c r="B111" s="35"/>
      <c r="C111" s="29" t="s">
        <v>20</v>
      </c>
      <c r="D111" s="36"/>
      <c r="E111" s="36"/>
      <c r="F111" s="27" t="str">
        <f>F12</f>
        <v>žst. Valašské Meziříčí</v>
      </c>
      <c r="G111" s="36"/>
      <c r="H111" s="36"/>
      <c r="I111" s="118" t="s">
        <v>22</v>
      </c>
      <c r="J111" s="66">
        <f>IF(J12="","",J12)</f>
        <v>0</v>
      </c>
      <c r="K111" s="36"/>
      <c r="L111" s="51"/>
      <c r="S111" s="34"/>
      <c r="T111" s="34"/>
      <c r="U111" s="34"/>
      <c r="V111" s="34"/>
      <c r="W111" s="34"/>
      <c r="X111" s="34"/>
      <c r="Y111" s="34"/>
      <c r="Z111" s="34"/>
      <c r="AA111" s="34"/>
      <c r="AB111" s="34"/>
      <c r="AC111" s="34"/>
      <c r="AD111" s="34"/>
      <c r="AE111" s="34"/>
    </row>
    <row r="112" spans="1:31" s="2" customFormat="1" ht="6.95" customHeight="1">
      <c r="A112" s="34"/>
      <c r="B112" s="35"/>
      <c r="C112" s="36"/>
      <c r="D112" s="36"/>
      <c r="E112" s="36"/>
      <c r="F112" s="36"/>
      <c r="G112" s="36"/>
      <c r="H112" s="36"/>
      <c r="I112" s="116"/>
      <c r="J112" s="36"/>
      <c r="K112" s="36"/>
      <c r="L112" s="51"/>
      <c r="S112" s="34"/>
      <c r="T112" s="34"/>
      <c r="U112" s="34"/>
      <c r="V112" s="34"/>
      <c r="W112" s="34"/>
      <c r="X112" s="34"/>
      <c r="Y112" s="34"/>
      <c r="Z112" s="34"/>
      <c r="AA112" s="34"/>
      <c r="AB112" s="34"/>
      <c r="AC112" s="34"/>
      <c r="AD112" s="34"/>
      <c r="AE112" s="34"/>
    </row>
    <row r="113" spans="1:65" s="2" customFormat="1" ht="15.2" customHeight="1">
      <c r="A113" s="34"/>
      <c r="B113" s="35"/>
      <c r="C113" s="29" t="s">
        <v>23</v>
      </c>
      <c r="D113" s="36"/>
      <c r="E113" s="36"/>
      <c r="F113" s="27" t="str">
        <f>E15</f>
        <v>Správa železnic, státní organizace</v>
      </c>
      <c r="G113" s="36"/>
      <c r="H113" s="36"/>
      <c r="I113" s="118" t="s">
        <v>31</v>
      </c>
      <c r="J113" s="32" t="str">
        <f>E21</f>
        <v xml:space="preserve"> </v>
      </c>
      <c r="K113" s="36"/>
      <c r="L113" s="51"/>
      <c r="S113" s="34"/>
      <c r="T113" s="34"/>
      <c r="U113" s="34"/>
      <c r="V113" s="34"/>
      <c r="W113" s="34"/>
      <c r="X113" s="34"/>
      <c r="Y113" s="34"/>
      <c r="Z113" s="34"/>
      <c r="AA113" s="34"/>
      <c r="AB113" s="34"/>
      <c r="AC113" s="34"/>
      <c r="AD113" s="34"/>
      <c r="AE113" s="34"/>
    </row>
    <row r="114" spans="1:65" s="2" customFormat="1" ht="15.2" customHeight="1">
      <c r="A114" s="34"/>
      <c r="B114" s="35"/>
      <c r="C114" s="29" t="s">
        <v>29</v>
      </c>
      <c r="D114" s="36"/>
      <c r="E114" s="36"/>
      <c r="F114" s="27" t="str">
        <f>IF(E18="","",E18)</f>
        <v>Vyplň údaj</v>
      </c>
      <c r="G114" s="36"/>
      <c r="H114" s="36"/>
      <c r="I114" s="118" t="s">
        <v>34</v>
      </c>
      <c r="J114" s="32" t="str">
        <f>E24</f>
        <v>Jiří Vendel</v>
      </c>
      <c r="K114" s="36"/>
      <c r="L114" s="51"/>
      <c r="S114" s="34"/>
      <c r="T114" s="34"/>
      <c r="U114" s="34"/>
      <c r="V114" s="34"/>
      <c r="W114" s="34"/>
      <c r="X114" s="34"/>
      <c r="Y114" s="34"/>
      <c r="Z114" s="34"/>
      <c r="AA114" s="34"/>
      <c r="AB114" s="34"/>
      <c r="AC114" s="34"/>
      <c r="AD114" s="34"/>
      <c r="AE114" s="34"/>
    </row>
    <row r="115" spans="1:65" s="2" customFormat="1" ht="10.35" customHeight="1">
      <c r="A115" s="34"/>
      <c r="B115" s="35"/>
      <c r="C115" s="36"/>
      <c r="D115" s="36"/>
      <c r="E115" s="36"/>
      <c r="F115" s="36"/>
      <c r="G115" s="36"/>
      <c r="H115" s="36"/>
      <c r="I115" s="116"/>
      <c r="J115" s="36"/>
      <c r="K115" s="36"/>
      <c r="L115" s="51"/>
      <c r="S115" s="34"/>
      <c r="T115" s="34"/>
      <c r="U115" s="34"/>
      <c r="V115" s="34"/>
      <c r="W115" s="34"/>
      <c r="X115" s="34"/>
      <c r="Y115" s="34"/>
      <c r="Z115" s="34"/>
      <c r="AA115" s="34"/>
      <c r="AB115" s="34"/>
      <c r="AC115" s="34"/>
      <c r="AD115" s="34"/>
      <c r="AE115" s="34"/>
    </row>
    <row r="116" spans="1:65" s="11" customFormat="1" ht="29.25" customHeight="1">
      <c r="A116" s="176"/>
      <c r="B116" s="177"/>
      <c r="C116" s="178" t="s">
        <v>135</v>
      </c>
      <c r="D116" s="179" t="s">
        <v>62</v>
      </c>
      <c r="E116" s="179" t="s">
        <v>58</v>
      </c>
      <c r="F116" s="179" t="s">
        <v>59</v>
      </c>
      <c r="G116" s="179" t="s">
        <v>136</v>
      </c>
      <c r="H116" s="179" t="s">
        <v>137</v>
      </c>
      <c r="I116" s="180" t="s">
        <v>138</v>
      </c>
      <c r="J116" s="179" t="s">
        <v>125</v>
      </c>
      <c r="K116" s="181" t="s">
        <v>139</v>
      </c>
      <c r="L116" s="182"/>
      <c r="M116" s="75" t="s">
        <v>1</v>
      </c>
      <c r="N116" s="76" t="s">
        <v>41</v>
      </c>
      <c r="O116" s="76" t="s">
        <v>140</v>
      </c>
      <c r="P116" s="76" t="s">
        <v>141</v>
      </c>
      <c r="Q116" s="76" t="s">
        <v>142</v>
      </c>
      <c r="R116" s="76" t="s">
        <v>143</v>
      </c>
      <c r="S116" s="76" t="s">
        <v>144</v>
      </c>
      <c r="T116" s="77" t="s">
        <v>145</v>
      </c>
      <c r="U116" s="176"/>
      <c r="V116" s="176"/>
      <c r="W116" s="176"/>
      <c r="X116" s="176"/>
      <c r="Y116" s="176"/>
      <c r="Z116" s="176"/>
      <c r="AA116" s="176"/>
      <c r="AB116" s="176"/>
      <c r="AC116" s="176"/>
      <c r="AD116" s="176"/>
      <c r="AE116" s="176"/>
    </row>
    <row r="117" spans="1:65" s="2" customFormat="1" ht="22.9" customHeight="1">
      <c r="A117" s="34"/>
      <c r="B117" s="35"/>
      <c r="C117" s="82" t="s">
        <v>146</v>
      </c>
      <c r="D117" s="36"/>
      <c r="E117" s="36"/>
      <c r="F117" s="36"/>
      <c r="G117" s="36"/>
      <c r="H117" s="36"/>
      <c r="I117" s="116"/>
      <c r="J117" s="183">
        <f>BK117</f>
        <v>0</v>
      </c>
      <c r="K117" s="36"/>
      <c r="L117" s="39"/>
      <c r="M117" s="78"/>
      <c r="N117" s="184"/>
      <c r="O117" s="79"/>
      <c r="P117" s="185">
        <f>P118</f>
        <v>0</v>
      </c>
      <c r="Q117" s="79"/>
      <c r="R117" s="185">
        <f>R118</f>
        <v>0</v>
      </c>
      <c r="S117" s="79"/>
      <c r="T117" s="186">
        <f>T118</f>
        <v>0</v>
      </c>
      <c r="U117" s="34"/>
      <c r="V117" s="34"/>
      <c r="W117" s="34"/>
      <c r="X117" s="34"/>
      <c r="Y117" s="34"/>
      <c r="Z117" s="34"/>
      <c r="AA117" s="34"/>
      <c r="AB117" s="34"/>
      <c r="AC117" s="34"/>
      <c r="AD117" s="34"/>
      <c r="AE117" s="34"/>
      <c r="AT117" s="17" t="s">
        <v>76</v>
      </c>
      <c r="AU117" s="17" t="s">
        <v>127</v>
      </c>
      <c r="BK117" s="187">
        <f>BK118</f>
        <v>0</v>
      </c>
    </row>
    <row r="118" spans="1:65" s="12" customFormat="1" ht="25.9" customHeight="1">
      <c r="B118" s="188"/>
      <c r="C118" s="189"/>
      <c r="D118" s="190" t="s">
        <v>76</v>
      </c>
      <c r="E118" s="191" t="s">
        <v>928</v>
      </c>
      <c r="F118" s="191" t="s">
        <v>929</v>
      </c>
      <c r="G118" s="189"/>
      <c r="H118" s="189"/>
      <c r="I118" s="192"/>
      <c r="J118" s="193">
        <f>BK118</f>
        <v>0</v>
      </c>
      <c r="K118" s="189"/>
      <c r="L118" s="194"/>
      <c r="M118" s="195"/>
      <c r="N118" s="196"/>
      <c r="O118" s="196"/>
      <c r="P118" s="197">
        <f>SUM(P119:P140)</f>
        <v>0</v>
      </c>
      <c r="Q118" s="196"/>
      <c r="R118" s="197">
        <f>SUM(R119:R140)</f>
        <v>0</v>
      </c>
      <c r="S118" s="196"/>
      <c r="T118" s="198">
        <f>SUM(T119:T140)</f>
        <v>0</v>
      </c>
      <c r="AR118" s="199" t="s">
        <v>161</v>
      </c>
      <c r="AT118" s="200" t="s">
        <v>76</v>
      </c>
      <c r="AU118" s="200" t="s">
        <v>77</v>
      </c>
      <c r="AY118" s="199" t="s">
        <v>149</v>
      </c>
      <c r="BK118" s="201">
        <f>SUM(BK119:BK140)</f>
        <v>0</v>
      </c>
    </row>
    <row r="119" spans="1:65" s="2" customFormat="1" ht="21.75" customHeight="1">
      <c r="A119" s="34"/>
      <c r="B119" s="35"/>
      <c r="C119" s="204" t="s">
        <v>85</v>
      </c>
      <c r="D119" s="204" t="s">
        <v>151</v>
      </c>
      <c r="E119" s="205" t="s">
        <v>930</v>
      </c>
      <c r="F119" s="206" t="s">
        <v>931</v>
      </c>
      <c r="G119" s="207" t="s">
        <v>258</v>
      </c>
      <c r="H119" s="208">
        <v>2</v>
      </c>
      <c r="I119" s="209"/>
      <c r="J119" s="210">
        <f>ROUND(I119*H119,2)</f>
        <v>0</v>
      </c>
      <c r="K119" s="206" t="s">
        <v>155</v>
      </c>
      <c r="L119" s="39"/>
      <c r="M119" s="211" t="s">
        <v>1</v>
      </c>
      <c r="N119" s="212" t="s">
        <v>42</v>
      </c>
      <c r="O119" s="71"/>
      <c r="P119" s="213">
        <f>O119*H119</f>
        <v>0</v>
      </c>
      <c r="Q119" s="213">
        <v>0</v>
      </c>
      <c r="R119" s="213">
        <f>Q119*H119</f>
        <v>0</v>
      </c>
      <c r="S119" s="213">
        <v>0</v>
      </c>
      <c r="T119" s="214">
        <f>S119*H119</f>
        <v>0</v>
      </c>
      <c r="U119" s="34"/>
      <c r="V119" s="34"/>
      <c r="W119" s="34"/>
      <c r="X119" s="34"/>
      <c r="Y119" s="34"/>
      <c r="Z119" s="34"/>
      <c r="AA119" s="34"/>
      <c r="AB119" s="34"/>
      <c r="AC119" s="34"/>
      <c r="AD119" s="34"/>
      <c r="AE119" s="34"/>
      <c r="AR119" s="215" t="s">
        <v>156</v>
      </c>
      <c r="AT119" s="215" t="s">
        <v>151</v>
      </c>
      <c r="AU119" s="215" t="s">
        <v>85</v>
      </c>
      <c r="AY119" s="17" t="s">
        <v>149</v>
      </c>
      <c r="BE119" s="216">
        <f>IF(N119="základní",J119,0)</f>
        <v>0</v>
      </c>
      <c r="BF119" s="216">
        <f>IF(N119="snížená",J119,0)</f>
        <v>0</v>
      </c>
      <c r="BG119" s="216">
        <f>IF(N119="zákl. přenesená",J119,0)</f>
        <v>0</v>
      </c>
      <c r="BH119" s="216">
        <f>IF(N119="sníž. přenesená",J119,0)</f>
        <v>0</v>
      </c>
      <c r="BI119" s="216">
        <f>IF(N119="nulová",J119,0)</f>
        <v>0</v>
      </c>
      <c r="BJ119" s="17" t="s">
        <v>85</v>
      </c>
      <c r="BK119" s="216">
        <f>ROUND(I119*H119,2)</f>
        <v>0</v>
      </c>
      <c r="BL119" s="17" t="s">
        <v>156</v>
      </c>
      <c r="BM119" s="215" t="s">
        <v>932</v>
      </c>
    </row>
    <row r="120" spans="1:65" s="2" customFormat="1" ht="48.75">
      <c r="A120" s="34"/>
      <c r="B120" s="35"/>
      <c r="C120" s="36"/>
      <c r="D120" s="217" t="s">
        <v>158</v>
      </c>
      <c r="E120" s="36"/>
      <c r="F120" s="218" t="s">
        <v>933</v>
      </c>
      <c r="G120" s="36"/>
      <c r="H120" s="36"/>
      <c r="I120" s="116"/>
      <c r="J120" s="36"/>
      <c r="K120" s="36"/>
      <c r="L120" s="39"/>
      <c r="M120" s="219"/>
      <c r="N120" s="220"/>
      <c r="O120" s="71"/>
      <c r="P120" s="71"/>
      <c r="Q120" s="71"/>
      <c r="R120" s="71"/>
      <c r="S120" s="71"/>
      <c r="T120" s="72"/>
      <c r="U120" s="34"/>
      <c r="V120" s="34"/>
      <c r="W120" s="34"/>
      <c r="X120" s="34"/>
      <c r="Y120" s="34"/>
      <c r="Z120" s="34"/>
      <c r="AA120" s="34"/>
      <c r="AB120" s="34"/>
      <c r="AC120" s="34"/>
      <c r="AD120" s="34"/>
      <c r="AE120" s="34"/>
      <c r="AT120" s="17" t="s">
        <v>158</v>
      </c>
      <c r="AU120" s="17" t="s">
        <v>85</v>
      </c>
    </row>
    <row r="121" spans="1:65" s="2" customFormat="1" ht="21.75" customHeight="1">
      <c r="A121" s="34"/>
      <c r="B121" s="35"/>
      <c r="C121" s="204" t="s">
        <v>87</v>
      </c>
      <c r="D121" s="204" t="s">
        <v>151</v>
      </c>
      <c r="E121" s="205" t="s">
        <v>934</v>
      </c>
      <c r="F121" s="206" t="s">
        <v>935</v>
      </c>
      <c r="G121" s="207" t="s">
        <v>238</v>
      </c>
      <c r="H121" s="208">
        <v>2.34</v>
      </c>
      <c r="I121" s="209"/>
      <c r="J121" s="210">
        <f>ROUND(I121*H121,2)</f>
        <v>0</v>
      </c>
      <c r="K121" s="206" t="s">
        <v>155</v>
      </c>
      <c r="L121" s="39"/>
      <c r="M121" s="211" t="s">
        <v>1</v>
      </c>
      <c r="N121" s="212" t="s">
        <v>42</v>
      </c>
      <c r="O121" s="71"/>
      <c r="P121" s="213">
        <f>O121*H121</f>
        <v>0</v>
      </c>
      <c r="Q121" s="213">
        <v>0</v>
      </c>
      <c r="R121" s="213">
        <f>Q121*H121</f>
        <v>0</v>
      </c>
      <c r="S121" s="213">
        <v>0</v>
      </c>
      <c r="T121" s="214">
        <f>S121*H121</f>
        <v>0</v>
      </c>
      <c r="U121" s="34"/>
      <c r="V121" s="34"/>
      <c r="W121" s="34"/>
      <c r="X121" s="34"/>
      <c r="Y121" s="34"/>
      <c r="Z121" s="34"/>
      <c r="AA121" s="34"/>
      <c r="AB121" s="34"/>
      <c r="AC121" s="34"/>
      <c r="AD121" s="34"/>
      <c r="AE121" s="34"/>
      <c r="AR121" s="215" t="s">
        <v>156</v>
      </c>
      <c r="AT121" s="215" t="s">
        <v>151</v>
      </c>
      <c r="AU121" s="215" t="s">
        <v>85</v>
      </c>
      <c r="AY121" s="17" t="s">
        <v>149</v>
      </c>
      <c r="BE121" s="216">
        <f>IF(N121="základní",J121,0)</f>
        <v>0</v>
      </c>
      <c r="BF121" s="216">
        <f>IF(N121="snížená",J121,0)</f>
        <v>0</v>
      </c>
      <c r="BG121" s="216">
        <f>IF(N121="zákl. přenesená",J121,0)</f>
        <v>0</v>
      </c>
      <c r="BH121" s="216">
        <f>IF(N121="sníž. přenesená",J121,0)</f>
        <v>0</v>
      </c>
      <c r="BI121" s="216">
        <f>IF(N121="nulová",J121,0)</f>
        <v>0</v>
      </c>
      <c r="BJ121" s="17" t="s">
        <v>85</v>
      </c>
      <c r="BK121" s="216">
        <f>ROUND(I121*H121,2)</f>
        <v>0</v>
      </c>
      <c r="BL121" s="17" t="s">
        <v>156</v>
      </c>
      <c r="BM121" s="215" t="s">
        <v>936</v>
      </c>
    </row>
    <row r="122" spans="1:65" s="2" customFormat="1" ht="68.25">
      <c r="A122" s="34"/>
      <c r="B122" s="35"/>
      <c r="C122" s="36"/>
      <c r="D122" s="217" t="s">
        <v>158</v>
      </c>
      <c r="E122" s="36"/>
      <c r="F122" s="218" t="s">
        <v>937</v>
      </c>
      <c r="G122" s="36"/>
      <c r="H122" s="36"/>
      <c r="I122" s="116"/>
      <c r="J122" s="36"/>
      <c r="K122" s="36"/>
      <c r="L122" s="39"/>
      <c r="M122" s="219"/>
      <c r="N122" s="220"/>
      <c r="O122" s="71"/>
      <c r="P122" s="71"/>
      <c r="Q122" s="71"/>
      <c r="R122" s="71"/>
      <c r="S122" s="71"/>
      <c r="T122" s="72"/>
      <c r="U122" s="34"/>
      <c r="V122" s="34"/>
      <c r="W122" s="34"/>
      <c r="X122" s="34"/>
      <c r="Y122" s="34"/>
      <c r="Z122" s="34"/>
      <c r="AA122" s="34"/>
      <c r="AB122" s="34"/>
      <c r="AC122" s="34"/>
      <c r="AD122" s="34"/>
      <c r="AE122" s="34"/>
      <c r="AT122" s="17" t="s">
        <v>158</v>
      </c>
      <c r="AU122" s="17" t="s">
        <v>85</v>
      </c>
    </row>
    <row r="123" spans="1:65" s="13" customFormat="1">
      <c r="B123" s="221"/>
      <c r="C123" s="222"/>
      <c r="D123" s="217" t="s">
        <v>159</v>
      </c>
      <c r="E123" s="223" t="s">
        <v>1</v>
      </c>
      <c r="F123" s="224" t="s">
        <v>82</v>
      </c>
      <c r="G123" s="222"/>
      <c r="H123" s="223" t="s">
        <v>1</v>
      </c>
      <c r="I123" s="225"/>
      <c r="J123" s="222"/>
      <c r="K123" s="222"/>
      <c r="L123" s="226"/>
      <c r="M123" s="227"/>
      <c r="N123" s="228"/>
      <c r="O123" s="228"/>
      <c r="P123" s="228"/>
      <c r="Q123" s="228"/>
      <c r="R123" s="228"/>
      <c r="S123" s="228"/>
      <c r="T123" s="229"/>
      <c r="AT123" s="230" t="s">
        <v>159</v>
      </c>
      <c r="AU123" s="230" t="s">
        <v>85</v>
      </c>
      <c r="AV123" s="13" t="s">
        <v>85</v>
      </c>
      <c r="AW123" s="13" t="s">
        <v>33</v>
      </c>
      <c r="AX123" s="13" t="s">
        <v>77</v>
      </c>
      <c r="AY123" s="230" t="s">
        <v>149</v>
      </c>
    </row>
    <row r="124" spans="1:65" s="14" customFormat="1">
      <c r="B124" s="231"/>
      <c r="C124" s="232"/>
      <c r="D124" s="217" t="s">
        <v>159</v>
      </c>
      <c r="E124" s="233" t="s">
        <v>924</v>
      </c>
      <c r="F124" s="234" t="s">
        <v>938</v>
      </c>
      <c r="G124" s="232"/>
      <c r="H124" s="235">
        <v>2.34</v>
      </c>
      <c r="I124" s="236"/>
      <c r="J124" s="232"/>
      <c r="K124" s="232"/>
      <c r="L124" s="237"/>
      <c r="M124" s="238"/>
      <c r="N124" s="239"/>
      <c r="O124" s="239"/>
      <c r="P124" s="239"/>
      <c r="Q124" s="239"/>
      <c r="R124" s="239"/>
      <c r="S124" s="239"/>
      <c r="T124" s="240"/>
      <c r="AT124" s="241" t="s">
        <v>159</v>
      </c>
      <c r="AU124" s="241" t="s">
        <v>85</v>
      </c>
      <c r="AV124" s="14" t="s">
        <v>87</v>
      </c>
      <c r="AW124" s="14" t="s">
        <v>33</v>
      </c>
      <c r="AX124" s="14" t="s">
        <v>85</v>
      </c>
      <c r="AY124" s="241" t="s">
        <v>149</v>
      </c>
    </row>
    <row r="125" spans="1:65" s="2" customFormat="1" ht="21.75" customHeight="1">
      <c r="A125" s="34"/>
      <c r="B125" s="35"/>
      <c r="C125" s="204" t="s">
        <v>166</v>
      </c>
      <c r="D125" s="204" t="s">
        <v>151</v>
      </c>
      <c r="E125" s="205" t="s">
        <v>939</v>
      </c>
      <c r="F125" s="206" t="s">
        <v>940</v>
      </c>
      <c r="G125" s="207" t="s">
        <v>941</v>
      </c>
      <c r="H125" s="270"/>
      <c r="I125" s="209"/>
      <c r="J125" s="210">
        <f>ROUND(I125*H125,2)</f>
        <v>0</v>
      </c>
      <c r="K125" s="206" t="s">
        <v>155</v>
      </c>
      <c r="L125" s="39"/>
      <c r="M125" s="211" t="s">
        <v>1</v>
      </c>
      <c r="N125" s="212" t="s">
        <v>42</v>
      </c>
      <c r="O125" s="71"/>
      <c r="P125" s="213">
        <f>O125*H125</f>
        <v>0</v>
      </c>
      <c r="Q125" s="213">
        <v>0</v>
      </c>
      <c r="R125" s="213">
        <f>Q125*H125</f>
        <v>0</v>
      </c>
      <c r="S125" s="213">
        <v>0</v>
      </c>
      <c r="T125" s="214">
        <f>S125*H125</f>
        <v>0</v>
      </c>
      <c r="U125" s="34"/>
      <c r="V125" s="34"/>
      <c r="W125" s="34"/>
      <c r="X125" s="34"/>
      <c r="Y125" s="34"/>
      <c r="Z125" s="34"/>
      <c r="AA125" s="34"/>
      <c r="AB125" s="34"/>
      <c r="AC125" s="34"/>
      <c r="AD125" s="34"/>
      <c r="AE125" s="34"/>
      <c r="AR125" s="215" t="s">
        <v>156</v>
      </c>
      <c r="AT125" s="215" t="s">
        <v>151</v>
      </c>
      <c r="AU125" s="215" t="s">
        <v>85</v>
      </c>
      <c r="AY125" s="17" t="s">
        <v>149</v>
      </c>
      <c r="BE125" s="216">
        <f>IF(N125="základní",J125,0)</f>
        <v>0</v>
      </c>
      <c r="BF125" s="216">
        <f>IF(N125="snížená",J125,0)</f>
        <v>0</v>
      </c>
      <c r="BG125" s="216">
        <f>IF(N125="zákl. přenesená",J125,0)</f>
        <v>0</v>
      </c>
      <c r="BH125" s="216">
        <f>IF(N125="sníž. přenesená",J125,0)</f>
        <v>0</v>
      </c>
      <c r="BI125" s="216">
        <f>IF(N125="nulová",J125,0)</f>
        <v>0</v>
      </c>
      <c r="BJ125" s="17" t="s">
        <v>85</v>
      </c>
      <c r="BK125" s="216">
        <f>ROUND(I125*H125,2)</f>
        <v>0</v>
      </c>
      <c r="BL125" s="17" t="s">
        <v>156</v>
      </c>
      <c r="BM125" s="215" t="s">
        <v>942</v>
      </c>
    </row>
    <row r="126" spans="1:65" s="2" customFormat="1" ht="48.75">
      <c r="A126" s="34"/>
      <c r="B126" s="35"/>
      <c r="C126" s="36"/>
      <c r="D126" s="217" t="s">
        <v>158</v>
      </c>
      <c r="E126" s="36"/>
      <c r="F126" s="218" t="s">
        <v>943</v>
      </c>
      <c r="G126" s="36"/>
      <c r="H126" s="36"/>
      <c r="I126" s="116"/>
      <c r="J126" s="36"/>
      <c r="K126" s="36"/>
      <c r="L126" s="39"/>
      <c r="M126" s="219"/>
      <c r="N126" s="220"/>
      <c r="O126" s="71"/>
      <c r="P126" s="71"/>
      <c r="Q126" s="71"/>
      <c r="R126" s="71"/>
      <c r="S126" s="71"/>
      <c r="T126" s="72"/>
      <c r="U126" s="34"/>
      <c r="V126" s="34"/>
      <c r="W126" s="34"/>
      <c r="X126" s="34"/>
      <c r="Y126" s="34"/>
      <c r="Z126" s="34"/>
      <c r="AA126" s="34"/>
      <c r="AB126" s="34"/>
      <c r="AC126" s="34"/>
      <c r="AD126" s="34"/>
      <c r="AE126" s="34"/>
      <c r="AT126" s="17" t="s">
        <v>158</v>
      </c>
      <c r="AU126" s="17" t="s">
        <v>85</v>
      </c>
    </row>
    <row r="127" spans="1:65" s="2" customFormat="1" ht="19.5">
      <c r="A127" s="34"/>
      <c r="B127" s="35"/>
      <c r="C127" s="36"/>
      <c r="D127" s="217" t="s">
        <v>241</v>
      </c>
      <c r="E127" s="36"/>
      <c r="F127" s="253" t="s">
        <v>944</v>
      </c>
      <c r="G127" s="36"/>
      <c r="H127" s="36"/>
      <c r="I127" s="116"/>
      <c r="J127" s="36"/>
      <c r="K127" s="36"/>
      <c r="L127" s="39"/>
      <c r="M127" s="219"/>
      <c r="N127" s="220"/>
      <c r="O127" s="71"/>
      <c r="P127" s="71"/>
      <c r="Q127" s="71"/>
      <c r="R127" s="71"/>
      <c r="S127" s="71"/>
      <c r="T127" s="72"/>
      <c r="U127" s="34"/>
      <c r="V127" s="34"/>
      <c r="W127" s="34"/>
      <c r="X127" s="34"/>
      <c r="Y127" s="34"/>
      <c r="Z127" s="34"/>
      <c r="AA127" s="34"/>
      <c r="AB127" s="34"/>
      <c r="AC127" s="34"/>
      <c r="AD127" s="34"/>
      <c r="AE127" s="34"/>
      <c r="AT127" s="17" t="s">
        <v>241</v>
      </c>
      <c r="AU127" s="17" t="s">
        <v>85</v>
      </c>
    </row>
    <row r="128" spans="1:65" s="2" customFormat="1" ht="21.75" customHeight="1">
      <c r="A128" s="34"/>
      <c r="B128" s="35"/>
      <c r="C128" s="204" t="s">
        <v>156</v>
      </c>
      <c r="D128" s="204" t="s">
        <v>151</v>
      </c>
      <c r="E128" s="205" t="s">
        <v>945</v>
      </c>
      <c r="F128" s="206" t="s">
        <v>946</v>
      </c>
      <c r="G128" s="207" t="s">
        <v>238</v>
      </c>
      <c r="H128" s="208">
        <v>2.34</v>
      </c>
      <c r="I128" s="209"/>
      <c r="J128" s="210">
        <f>ROUND(I128*H128,2)</f>
        <v>0</v>
      </c>
      <c r="K128" s="206" t="s">
        <v>155</v>
      </c>
      <c r="L128" s="39"/>
      <c r="M128" s="211" t="s">
        <v>1</v>
      </c>
      <c r="N128" s="212" t="s">
        <v>42</v>
      </c>
      <c r="O128" s="71"/>
      <c r="P128" s="213">
        <f>O128*H128</f>
        <v>0</v>
      </c>
      <c r="Q128" s="213">
        <v>0</v>
      </c>
      <c r="R128" s="213">
        <f>Q128*H128</f>
        <v>0</v>
      </c>
      <c r="S128" s="213">
        <v>0</v>
      </c>
      <c r="T128" s="214">
        <f>S128*H128</f>
        <v>0</v>
      </c>
      <c r="U128" s="34"/>
      <c r="V128" s="34"/>
      <c r="W128" s="34"/>
      <c r="X128" s="34"/>
      <c r="Y128" s="34"/>
      <c r="Z128" s="34"/>
      <c r="AA128" s="34"/>
      <c r="AB128" s="34"/>
      <c r="AC128" s="34"/>
      <c r="AD128" s="34"/>
      <c r="AE128" s="34"/>
      <c r="AR128" s="215" t="s">
        <v>156</v>
      </c>
      <c r="AT128" s="215" t="s">
        <v>151</v>
      </c>
      <c r="AU128" s="215" t="s">
        <v>85</v>
      </c>
      <c r="AY128" s="17" t="s">
        <v>149</v>
      </c>
      <c r="BE128" s="216">
        <f>IF(N128="základní",J128,0)</f>
        <v>0</v>
      </c>
      <c r="BF128" s="216">
        <f>IF(N128="snížená",J128,0)</f>
        <v>0</v>
      </c>
      <c r="BG128" s="216">
        <f>IF(N128="zákl. přenesená",J128,0)</f>
        <v>0</v>
      </c>
      <c r="BH128" s="216">
        <f>IF(N128="sníž. přenesená",J128,0)</f>
        <v>0</v>
      </c>
      <c r="BI128" s="216">
        <f>IF(N128="nulová",J128,0)</f>
        <v>0</v>
      </c>
      <c r="BJ128" s="17" t="s">
        <v>85</v>
      </c>
      <c r="BK128" s="216">
        <f>ROUND(I128*H128,2)</f>
        <v>0</v>
      </c>
      <c r="BL128" s="17" t="s">
        <v>156</v>
      </c>
      <c r="BM128" s="215" t="s">
        <v>947</v>
      </c>
    </row>
    <row r="129" spans="1:65" s="2" customFormat="1" ht="58.5">
      <c r="A129" s="34"/>
      <c r="B129" s="35"/>
      <c r="C129" s="36"/>
      <c r="D129" s="217" t="s">
        <v>158</v>
      </c>
      <c r="E129" s="36"/>
      <c r="F129" s="218" t="s">
        <v>948</v>
      </c>
      <c r="G129" s="36"/>
      <c r="H129" s="36"/>
      <c r="I129" s="116"/>
      <c r="J129" s="36"/>
      <c r="K129" s="36"/>
      <c r="L129" s="39"/>
      <c r="M129" s="219"/>
      <c r="N129" s="220"/>
      <c r="O129" s="71"/>
      <c r="P129" s="71"/>
      <c r="Q129" s="71"/>
      <c r="R129" s="71"/>
      <c r="S129" s="71"/>
      <c r="T129" s="72"/>
      <c r="U129" s="34"/>
      <c r="V129" s="34"/>
      <c r="W129" s="34"/>
      <c r="X129" s="34"/>
      <c r="Y129" s="34"/>
      <c r="Z129" s="34"/>
      <c r="AA129" s="34"/>
      <c r="AB129" s="34"/>
      <c r="AC129" s="34"/>
      <c r="AD129" s="34"/>
      <c r="AE129" s="34"/>
      <c r="AT129" s="17" t="s">
        <v>158</v>
      </c>
      <c r="AU129" s="17" t="s">
        <v>85</v>
      </c>
    </row>
    <row r="130" spans="1:65" s="14" customFormat="1">
      <c r="B130" s="231"/>
      <c r="C130" s="232"/>
      <c r="D130" s="217" t="s">
        <v>159</v>
      </c>
      <c r="E130" s="233" t="s">
        <v>1</v>
      </c>
      <c r="F130" s="234" t="s">
        <v>924</v>
      </c>
      <c r="G130" s="232"/>
      <c r="H130" s="235">
        <v>2.34</v>
      </c>
      <c r="I130" s="236"/>
      <c r="J130" s="232"/>
      <c r="K130" s="232"/>
      <c r="L130" s="237"/>
      <c r="M130" s="238"/>
      <c r="N130" s="239"/>
      <c r="O130" s="239"/>
      <c r="P130" s="239"/>
      <c r="Q130" s="239"/>
      <c r="R130" s="239"/>
      <c r="S130" s="239"/>
      <c r="T130" s="240"/>
      <c r="AT130" s="241" t="s">
        <v>159</v>
      </c>
      <c r="AU130" s="241" t="s">
        <v>85</v>
      </c>
      <c r="AV130" s="14" t="s">
        <v>87</v>
      </c>
      <c r="AW130" s="14" t="s">
        <v>33</v>
      </c>
      <c r="AX130" s="14" t="s">
        <v>85</v>
      </c>
      <c r="AY130" s="241" t="s">
        <v>149</v>
      </c>
    </row>
    <row r="131" spans="1:65" s="2" customFormat="1" ht="21.75" customHeight="1">
      <c r="A131" s="34"/>
      <c r="B131" s="35"/>
      <c r="C131" s="204" t="s">
        <v>161</v>
      </c>
      <c r="D131" s="204" t="s">
        <v>151</v>
      </c>
      <c r="E131" s="205" t="s">
        <v>949</v>
      </c>
      <c r="F131" s="206" t="s">
        <v>950</v>
      </c>
      <c r="G131" s="207" t="s">
        <v>941</v>
      </c>
      <c r="H131" s="270"/>
      <c r="I131" s="209"/>
      <c r="J131" s="210">
        <f>ROUND(I131*H131,2)</f>
        <v>0</v>
      </c>
      <c r="K131" s="206" t="s">
        <v>155</v>
      </c>
      <c r="L131" s="39"/>
      <c r="M131" s="211" t="s">
        <v>1</v>
      </c>
      <c r="N131" s="212" t="s">
        <v>42</v>
      </c>
      <c r="O131" s="71"/>
      <c r="P131" s="213">
        <f>O131*H131</f>
        <v>0</v>
      </c>
      <c r="Q131" s="213">
        <v>0</v>
      </c>
      <c r="R131" s="213">
        <f>Q131*H131</f>
        <v>0</v>
      </c>
      <c r="S131" s="213">
        <v>0</v>
      </c>
      <c r="T131" s="214">
        <f>S131*H131</f>
        <v>0</v>
      </c>
      <c r="U131" s="34"/>
      <c r="V131" s="34"/>
      <c r="W131" s="34"/>
      <c r="X131" s="34"/>
      <c r="Y131" s="34"/>
      <c r="Z131" s="34"/>
      <c r="AA131" s="34"/>
      <c r="AB131" s="34"/>
      <c r="AC131" s="34"/>
      <c r="AD131" s="34"/>
      <c r="AE131" s="34"/>
      <c r="AR131" s="215" t="s">
        <v>156</v>
      </c>
      <c r="AT131" s="215" t="s">
        <v>151</v>
      </c>
      <c r="AU131" s="215" t="s">
        <v>85</v>
      </c>
      <c r="AY131" s="17" t="s">
        <v>149</v>
      </c>
      <c r="BE131" s="216">
        <f>IF(N131="základní",J131,0)</f>
        <v>0</v>
      </c>
      <c r="BF131" s="216">
        <f>IF(N131="snížená",J131,0)</f>
        <v>0</v>
      </c>
      <c r="BG131" s="216">
        <f>IF(N131="zákl. přenesená",J131,0)</f>
        <v>0</v>
      </c>
      <c r="BH131" s="216">
        <f>IF(N131="sníž. přenesená",J131,0)</f>
        <v>0</v>
      </c>
      <c r="BI131" s="216">
        <f>IF(N131="nulová",J131,0)</f>
        <v>0</v>
      </c>
      <c r="BJ131" s="17" t="s">
        <v>85</v>
      </c>
      <c r="BK131" s="216">
        <f>ROUND(I131*H131,2)</f>
        <v>0</v>
      </c>
      <c r="BL131" s="17" t="s">
        <v>156</v>
      </c>
      <c r="BM131" s="215" t="s">
        <v>951</v>
      </c>
    </row>
    <row r="132" spans="1:65" s="2" customFormat="1">
      <c r="A132" s="34"/>
      <c r="B132" s="35"/>
      <c r="C132" s="36"/>
      <c r="D132" s="217" t="s">
        <v>158</v>
      </c>
      <c r="E132" s="36"/>
      <c r="F132" s="218" t="s">
        <v>950</v>
      </c>
      <c r="G132" s="36"/>
      <c r="H132" s="36"/>
      <c r="I132" s="116"/>
      <c r="J132" s="36"/>
      <c r="K132" s="36"/>
      <c r="L132" s="39"/>
      <c r="M132" s="219"/>
      <c r="N132" s="220"/>
      <c r="O132" s="71"/>
      <c r="P132" s="71"/>
      <c r="Q132" s="71"/>
      <c r="R132" s="71"/>
      <c r="S132" s="71"/>
      <c r="T132" s="72"/>
      <c r="U132" s="34"/>
      <c r="V132" s="34"/>
      <c r="W132" s="34"/>
      <c r="X132" s="34"/>
      <c r="Y132" s="34"/>
      <c r="Z132" s="34"/>
      <c r="AA132" s="34"/>
      <c r="AB132" s="34"/>
      <c r="AC132" s="34"/>
      <c r="AD132" s="34"/>
      <c r="AE132" s="34"/>
      <c r="AT132" s="17" t="s">
        <v>158</v>
      </c>
      <c r="AU132" s="17" t="s">
        <v>85</v>
      </c>
    </row>
    <row r="133" spans="1:65" s="2" customFormat="1" ht="19.5">
      <c r="A133" s="34"/>
      <c r="B133" s="35"/>
      <c r="C133" s="36"/>
      <c r="D133" s="217" t="s">
        <v>241</v>
      </c>
      <c r="E133" s="36"/>
      <c r="F133" s="253" t="s">
        <v>944</v>
      </c>
      <c r="G133" s="36"/>
      <c r="H133" s="36"/>
      <c r="I133" s="116"/>
      <c r="J133" s="36"/>
      <c r="K133" s="36"/>
      <c r="L133" s="39"/>
      <c r="M133" s="219"/>
      <c r="N133" s="220"/>
      <c r="O133" s="71"/>
      <c r="P133" s="71"/>
      <c r="Q133" s="71"/>
      <c r="R133" s="71"/>
      <c r="S133" s="71"/>
      <c r="T133" s="72"/>
      <c r="U133" s="34"/>
      <c r="V133" s="34"/>
      <c r="W133" s="34"/>
      <c r="X133" s="34"/>
      <c r="Y133" s="34"/>
      <c r="Z133" s="34"/>
      <c r="AA133" s="34"/>
      <c r="AB133" s="34"/>
      <c r="AC133" s="34"/>
      <c r="AD133" s="34"/>
      <c r="AE133" s="34"/>
      <c r="AT133" s="17" t="s">
        <v>241</v>
      </c>
      <c r="AU133" s="17" t="s">
        <v>85</v>
      </c>
    </row>
    <row r="134" spans="1:65" s="2" customFormat="1" ht="33" customHeight="1">
      <c r="A134" s="34"/>
      <c r="B134" s="35"/>
      <c r="C134" s="204" t="s">
        <v>181</v>
      </c>
      <c r="D134" s="204" t="s">
        <v>151</v>
      </c>
      <c r="E134" s="205" t="s">
        <v>952</v>
      </c>
      <c r="F134" s="206" t="s">
        <v>953</v>
      </c>
      <c r="G134" s="207" t="s">
        <v>941</v>
      </c>
      <c r="H134" s="270"/>
      <c r="I134" s="209"/>
      <c r="J134" s="210">
        <f>ROUND(I134*H134,2)</f>
        <v>0</v>
      </c>
      <c r="K134" s="206" t="s">
        <v>155</v>
      </c>
      <c r="L134" s="39"/>
      <c r="M134" s="211" t="s">
        <v>1</v>
      </c>
      <c r="N134" s="212" t="s">
        <v>42</v>
      </c>
      <c r="O134" s="71"/>
      <c r="P134" s="213">
        <f>O134*H134</f>
        <v>0</v>
      </c>
      <c r="Q134" s="213">
        <v>0</v>
      </c>
      <c r="R134" s="213">
        <f>Q134*H134</f>
        <v>0</v>
      </c>
      <c r="S134" s="213">
        <v>0</v>
      </c>
      <c r="T134" s="214">
        <f>S134*H134</f>
        <v>0</v>
      </c>
      <c r="U134" s="34"/>
      <c r="V134" s="34"/>
      <c r="W134" s="34"/>
      <c r="X134" s="34"/>
      <c r="Y134" s="34"/>
      <c r="Z134" s="34"/>
      <c r="AA134" s="34"/>
      <c r="AB134" s="34"/>
      <c r="AC134" s="34"/>
      <c r="AD134" s="34"/>
      <c r="AE134" s="34"/>
      <c r="AR134" s="215" t="s">
        <v>156</v>
      </c>
      <c r="AT134" s="215" t="s">
        <v>151</v>
      </c>
      <c r="AU134" s="215" t="s">
        <v>85</v>
      </c>
      <c r="AY134" s="17" t="s">
        <v>149</v>
      </c>
      <c r="BE134" s="216">
        <f>IF(N134="základní",J134,0)</f>
        <v>0</v>
      </c>
      <c r="BF134" s="216">
        <f>IF(N134="snížená",J134,0)</f>
        <v>0</v>
      </c>
      <c r="BG134" s="216">
        <f>IF(N134="zákl. přenesená",J134,0)</f>
        <v>0</v>
      </c>
      <c r="BH134" s="216">
        <f>IF(N134="sníž. přenesená",J134,0)</f>
        <v>0</v>
      </c>
      <c r="BI134" s="216">
        <f>IF(N134="nulová",J134,0)</f>
        <v>0</v>
      </c>
      <c r="BJ134" s="17" t="s">
        <v>85</v>
      </c>
      <c r="BK134" s="216">
        <f>ROUND(I134*H134,2)</f>
        <v>0</v>
      </c>
      <c r="BL134" s="17" t="s">
        <v>156</v>
      </c>
      <c r="BM134" s="215" t="s">
        <v>954</v>
      </c>
    </row>
    <row r="135" spans="1:65" s="2" customFormat="1" ht="29.25">
      <c r="A135" s="34"/>
      <c r="B135" s="35"/>
      <c r="C135" s="36"/>
      <c r="D135" s="217" t="s">
        <v>158</v>
      </c>
      <c r="E135" s="36"/>
      <c r="F135" s="218" t="s">
        <v>953</v>
      </c>
      <c r="G135" s="36"/>
      <c r="H135" s="36"/>
      <c r="I135" s="116"/>
      <c r="J135" s="36"/>
      <c r="K135" s="36"/>
      <c r="L135" s="39"/>
      <c r="M135" s="219"/>
      <c r="N135" s="220"/>
      <c r="O135" s="71"/>
      <c r="P135" s="71"/>
      <c r="Q135" s="71"/>
      <c r="R135" s="71"/>
      <c r="S135" s="71"/>
      <c r="T135" s="72"/>
      <c r="U135" s="34"/>
      <c r="V135" s="34"/>
      <c r="W135" s="34"/>
      <c r="X135" s="34"/>
      <c r="Y135" s="34"/>
      <c r="Z135" s="34"/>
      <c r="AA135" s="34"/>
      <c r="AB135" s="34"/>
      <c r="AC135" s="34"/>
      <c r="AD135" s="34"/>
      <c r="AE135" s="34"/>
      <c r="AT135" s="17" t="s">
        <v>158</v>
      </c>
      <c r="AU135" s="17" t="s">
        <v>85</v>
      </c>
    </row>
    <row r="136" spans="1:65" s="2" customFormat="1" ht="19.5">
      <c r="A136" s="34"/>
      <c r="B136" s="35"/>
      <c r="C136" s="36"/>
      <c r="D136" s="217" t="s">
        <v>241</v>
      </c>
      <c r="E136" s="36"/>
      <c r="F136" s="253" t="s">
        <v>944</v>
      </c>
      <c r="G136" s="36"/>
      <c r="H136" s="36"/>
      <c r="I136" s="116"/>
      <c r="J136" s="36"/>
      <c r="K136" s="36"/>
      <c r="L136" s="39"/>
      <c r="M136" s="219"/>
      <c r="N136" s="220"/>
      <c r="O136" s="71"/>
      <c r="P136" s="71"/>
      <c r="Q136" s="71"/>
      <c r="R136" s="71"/>
      <c r="S136" s="71"/>
      <c r="T136" s="72"/>
      <c r="U136" s="34"/>
      <c r="V136" s="34"/>
      <c r="W136" s="34"/>
      <c r="X136" s="34"/>
      <c r="Y136" s="34"/>
      <c r="Z136" s="34"/>
      <c r="AA136" s="34"/>
      <c r="AB136" s="34"/>
      <c r="AC136" s="34"/>
      <c r="AD136" s="34"/>
      <c r="AE136" s="34"/>
      <c r="AT136" s="17" t="s">
        <v>241</v>
      </c>
      <c r="AU136" s="17" t="s">
        <v>85</v>
      </c>
    </row>
    <row r="137" spans="1:65" s="2" customFormat="1" ht="21.75" customHeight="1">
      <c r="A137" s="34"/>
      <c r="B137" s="35"/>
      <c r="C137" s="204" t="s">
        <v>188</v>
      </c>
      <c r="D137" s="204" t="s">
        <v>151</v>
      </c>
      <c r="E137" s="205" t="s">
        <v>955</v>
      </c>
      <c r="F137" s="206" t="s">
        <v>956</v>
      </c>
      <c r="G137" s="207" t="s">
        <v>154</v>
      </c>
      <c r="H137" s="208">
        <v>2069</v>
      </c>
      <c r="I137" s="209"/>
      <c r="J137" s="210">
        <f>ROUND(I137*H137,2)</f>
        <v>0</v>
      </c>
      <c r="K137" s="206" t="s">
        <v>155</v>
      </c>
      <c r="L137" s="39"/>
      <c r="M137" s="211" t="s">
        <v>1</v>
      </c>
      <c r="N137" s="212" t="s">
        <v>42</v>
      </c>
      <c r="O137" s="71"/>
      <c r="P137" s="213">
        <f>O137*H137</f>
        <v>0</v>
      </c>
      <c r="Q137" s="213">
        <v>0</v>
      </c>
      <c r="R137" s="213">
        <f>Q137*H137</f>
        <v>0</v>
      </c>
      <c r="S137" s="213">
        <v>0</v>
      </c>
      <c r="T137" s="214">
        <f>S137*H137</f>
        <v>0</v>
      </c>
      <c r="U137" s="34"/>
      <c r="V137" s="34"/>
      <c r="W137" s="34"/>
      <c r="X137" s="34"/>
      <c r="Y137" s="34"/>
      <c r="Z137" s="34"/>
      <c r="AA137" s="34"/>
      <c r="AB137" s="34"/>
      <c r="AC137" s="34"/>
      <c r="AD137" s="34"/>
      <c r="AE137" s="34"/>
      <c r="AR137" s="215" t="s">
        <v>156</v>
      </c>
      <c r="AT137" s="215" t="s">
        <v>151</v>
      </c>
      <c r="AU137" s="215" t="s">
        <v>85</v>
      </c>
      <c r="AY137" s="17" t="s">
        <v>149</v>
      </c>
      <c r="BE137" s="216">
        <f>IF(N137="základní",J137,0)</f>
        <v>0</v>
      </c>
      <c r="BF137" s="216">
        <f>IF(N137="snížená",J137,0)</f>
        <v>0</v>
      </c>
      <c r="BG137" s="216">
        <f>IF(N137="zákl. přenesená",J137,0)</f>
        <v>0</v>
      </c>
      <c r="BH137" s="216">
        <f>IF(N137="sníž. přenesená",J137,0)</f>
        <v>0</v>
      </c>
      <c r="BI137" s="216">
        <f>IF(N137="nulová",J137,0)</f>
        <v>0</v>
      </c>
      <c r="BJ137" s="17" t="s">
        <v>85</v>
      </c>
      <c r="BK137" s="216">
        <f>ROUND(I137*H137,2)</f>
        <v>0</v>
      </c>
      <c r="BL137" s="17" t="s">
        <v>156</v>
      </c>
      <c r="BM137" s="215" t="s">
        <v>957</v>
      </c>
    </row>
    <row r="138" spans="1:65" s="2" customFormat="1" ht="58.5">
      <c r="A138" s="34"/>
      <c r="B138" s="35"/>
      <c r="C138" s="36"/>
      <c r="D138" s="217" t="s">
        <v>158</v>
      </c>
      <c r="E138" s="36"/>
      <c r="F138" s="218" t="s">
        <v>958</v>
      </c>
      <c r="G138" s="36"/>
      <c r="H138" s="36"/>
      <c r="I138" s="116"/>
      <c r="J138" s="36"/>
      <c r="K138" s="36"/>
      <c r="L138" s="39"/>
      <c r="M138" s="219"/>
      <c r="N138" s="220"/>
      <c r="O138" s="71"/>
      <c r="P138" s="71"/>
      <c r="Q138" s="71"/>
      <c r="R138" s="71"/>
      <c r="S138" s="71"/>
      <c r="T138" s="72"/>
      <c r="U138" s="34"/>
      <c r="V138" s="34"/>
      <c r="W138" s="34"/>
      <c r="X138" s="34"/>
      <c r="Y138" s="34"/>
      <c r="Z138" s="34"/>
      <c r="AA138" s="34"/>
      <c r="AB138" s="34"/>
      <c r="AC138" s="34"/>
      <c r="AD138" s="34"/>
      <c r="AE138" s="34"/>
      <c r="AT138" s="17" t="s">
        <v>158</v>
      </c>
      <c r="AU138" s="17" t="s">
        <v>85</v>
      </c>
    </row>
    <row r="139" spans="1:65" s="13" customFormat="1">
      <c r="B139" s="221"/>
      <c r="C139" s="222"/>
      <c r="D139" s="217" t="s">
        <v>159</v>
      </c>
      <c r="E139" s="223" t="s">
        <v>1</v>
      </c>
      <c r="F139" s="224" t="s">
        <v>82</v>
      </c>
      <c r="G139" s="222"/>
      <c r="H139" s="223" t="s">
        <v>1</v>
      </c>
      <c r="I139" s="225"/>
      <c r="J139" s="222"/>
      <c r="K139" s="222"/>
      <c r="L139" s="226"/>
      <c r="M139" s="227"/>
      <c r="N139" s="228"/>
      <c r="O139" s="228"/>
      <c r="P139" s="228"/>
      <c r="Q139" s="228"/>
      <c r="R139" s="228"/>
      <c r="S139" s="228"/>
      <c r="T139" s="229"/>
      <c r="AT139" s="230" t="s">
        <v>159</v>
      </c>
      <c r="AU139" s="230" t="s">
        <v>85</v>
      </c>
      <c r="AV139" s="13" t="s">
        <v>85</v>
      </c>
      <c r="AW139" s="13" t="s">
        <v>33</v>
      </c>
      <c r="AX139" s="13" t="s">
        <v>77</v>
      </c>
      <c r="AY139" s="230" t="s">
        <v>149</v>
      </c>
    </row>
    <row r="140" spans="1:65" s="14" customFormat="1">
      <c r="B140" s="231"/>
      <c r="C140" s="232"/>
      <c r="D140" s="217" t="s">
        <v>159</v>
      </c>
      <c r="E140" s="233" t="s">
        <v>1</v>
      </c>
      <c r="F140" s="234" t="s">
        <v>959</v>
      </c>
      <c r="G140" s="232"/>
      <c r="H140" s="235">
        <v>2069</v>
      </c>
      <c r="I140" s="236"/>
      <c r="J140" s="232"/>
      <c r="K140" s="232"/>
      <c r="L140" s="237"/>
      <c r="M140" s="267"/>
      <c r="N140" s="268"/>
      <c r="O140" s="268"/>
      <c r="P140" s="268"/>
      <c r="Q140" s="268"/>
      <c r="R140" s="268"/>
      <c r="S140" s="268"/>
      <c r="T140" s="269"/>
      <c r="AT140" s="241" t="s">
        <v>159</v>
      </c>
      <c r="AU140" s="241" t="s">
        <v>85</v>
      </c>
      <c r="AV140" s="14" t="s">
        <v>87</v>
      </c>
      <c r="AW140" s="14" t="s">
        <v>33</v>
      </c>
      <c r="AX140" s="14" t="s">
        <v>85</v>
      </c>
      <c r="AY140" s="241" t="s">
        <v>149</v>
      </c>
    </row>
    <row r="141" spans="1:65" s="2" customFormat="1" ht="6.95" customHeight="1">
      <c r="A141" s="34"/>
      <c r="B141" s="54"/>
      <c r="C141" s="55"/>
      <c r="D141" s="55"/>
      <c r="E141" s="55"/>
      <c r="F141" s="55"/>
      <c r="G141" s="55"/>
      <c r="H141" s="55"/>
      <c r="I141" s="153"/>
      <c r="J141" s="55"/>
      <c r="K141" s="55"/>
      <c r="L141" s="39"/>
      <c r="M141" s="34"/>
      <c r="O141" s="34"/>
      <c r="P141" s="34"/>
      <c r="Q141" s="34"/>
      <c r="R141" s="34"/>
      <c r="S141" s="34"/>
      <c r="T141" s="34"/>
      <c r="U141" s="34"/>
      <c r="V141" s="34"/>
      <c r="W141" s="34"/>
      <c r="X141" s="34"/>
      <c r="Y141" s="34"/>
      <c r="Z141" s="34"/>
      <c r="AA141" s="34"/>
      <c r="AB141" s="34"/>
      <c r="AC141" s="34"/>
      <c r="AD141" s="34"/>
      <c r="AE141" s="34"/>
    </row>
  </sheetData>
  <sheetProtection algorithmName="SHA-512" hashValue="KYO+hIh3HUta1PiAIFyX4ZDEvGNiLpVO6+5OA4doZDN7qAjHsBwpYNf+9Mv3Z7I2KV9kAhdhG0B8lv5+r7IP8g==" saltValue="+yFtmBuh9PAgvRbD23cMMi+yY2FGvZDbvcjHKTvHwuNZAZxO7d6no4B3r38MpfuyM52jA/cdDkV4eFYb6fhfgQ==" spinCount="100000" sheet="1" objects="1" scenarios="1" formatColumns="0" formatRows="0" autoFilter="0"/>
  <autoFilter ref="C116:K140"/>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12"/>
  <sheetViews>
    <sheetView showGridLines="0" workbookViewId="0"/>
  </sheetViews>
  <sheetFormatPr defaultRowHeight="11.25"/>
  <cols>
    <col min="1" max="1" width="8.33203125" style="1" customWidth="1"/>
    <col min="2" max="2" width="1.6640625" style="1" customWidth="1"/>
    <col min="3" max="3" width="25" style="1" customWidth="1"/>
    <col min="4" max="4" width="75.83203125" style="1" customWidth="1"/>
    <col min="5" max="5" width="13.33203125" style="1" customWidth="1"/>
    <col min="6" max="6" width="20" style="1" customWidth="1"/>
    <col min="7" max="7" width="1.6640625" style="1" customWidth="1"/>
    <col min="8" max="8" width="8.33203125" style="1" customWidth="1"/>
  </cols>
  <sheetData>
    <row r="1" spans="1:8" s="1" customFormat="1" ht="11.25" customHeight="1"/>
    <row r="2" spans="1:8" s="1" customFormat="1" ht="36.950000000000003" customHeight="1"/>
    <row r="3" spans="1:8" s="1" customFormat="1" ht="6.95" customHeight="1">
      <c r="B3" s="110"/>
      <c r="C3" s="111"/>
      <c r="D3" s="111"/>
      <c r="E3" s="111"/>
      <c r="F3" s="111"/>
      <c r="G3" s="111"/>
      <c r="H3" s="20"/>
    </row>
    <row r="4" spans="1:8" s="1" customFormat="1" ht="24.95" customHeight="1">
      <c r="B4" s="20"/>
      <c r="C4" s="113" t="s">
        <v>960</v>
      </c>
      <c r="H4" s="20"/>
    </row>
    <row r="5" spans="1:8" s="1" customFormat="1" ht="12" customHeight="1">
      <c r="B5" s="20"/>
      <c r="C5" s="271" t="s">
        <v>13</v>
      </c>
      <c r="D5" s="336" t="s">
        <v>14</v>
      </c>
      <c r="E5" s="286"/>
      <c r="F5" s="286"/>
      <c r="H5" s="20"/>
    </row>
    <row r="6" spans="1:8" s="1" customFormat="1" ht="36.950000000000003" customHeight="1">
      <c r="B6" s="20"/>
      <c r="C6" s="272" t="s">
        <v>16</v>
      </c>
      <c r="D6" s="337" t="s">
        <v>17</v>
      </c>
      <c r="E6" s="286"/>
      <c r="F6" s="286"/>
      <c r="H6" s="20"/>
    </row>
    <row r="7" spans="1:8" s="1" customFormat="1" ht="16.5" customHeight="1">
      <c r="B7" s="20"/>
      <c r="C7" s="115" t="s">
        <v>22</v>
      </c>
      <c r="D7" s="119">
        <f>'Rekapitulace stavby'!AN8</f>
        <v>0</v>
      </c>
      <c r="H7" s="20"/>
    </row>
    <row r="8" spans="1:8" s="2" customFormat="1" ht="10.9" customHeight="1">
      <c r="A8" s="34"/>
      <c r="B8" s="39"/>
      <c r="C8" s="34"/>
      <c r="D8" s="34"/>
      <c r="E8" s="34"/>
      <c r="F8" s="34"/>
      <c r="G8" s="34"/>
      <c r="H8" s="39"/>
    </row>
    <row r="9" spans="1:8" s="11" customFormat="1" ht="29.25" customHeight="1">
      <c r="A9" s="176"/>
      <c r="B9" s="273"/>
      <c r="C9" s="274" t="s">
        <v>58</v>
      </c>
      <c r="D9" s="275" t="s">
        <v>59</v>
      </c>
      <c r="E9" s="275" t="s">
        <v>136</v>
      </c>
      <c r="F9" s="276" t="s">
        <v>961</v>
      </c>
      <c r="G9" s="176"/>
      <c r="H9" s="273"/>
    </row>
    <row r="10" spans="1:8" s="2" customFormat="1" ht="26.45" customHeight="1">
      <c r="A10" s="34"/>
      <c r="B10" s="39"/>
      <c r="C10" s="277" t="s">
        <v>962</v>
      </c>
      <c r="D10" s="277" t="s">
        <v>83</v>
      </c>
      <c r="E10" s="34"/>
      <c r="F10" s="34"/>
      <c r="G10" s="34"/>
      <c r="H10" s="39"/>
    </row>
    <row r="11" spans="1:8" s="2" customFormat="1" ht="16.899999999999999" customHeight="1">
      <c r="A11" s="34"/>
      <c r="B11" s="39"/>
      <c r="C11" s="278" t="s">
        <v>115</v>
      </c>
      <c r="D11" s="279" t="s">
        <v>1</v>
      </c>
      <c r="E11" s="280" t="s">
        <v>1</v>
      </c>
      <c r="F11" s="281">
        <v>10</v>
      </c>
      <c r="G11" s="34"/>
      <c r="H11" s="39"/>
    </row>
    <row r="12" spans="1:8" s="2" customFormat="1" ht="16.899999999999999" customHeight="1">
      <c r="A12" s="34"/>
      <c r="B12" s="39"/>
      <c r="C12" s="282" t="s">
        <v>1</v>
      </c>
      <c r="D12" s="282" t="s">
        <v>859</v>
      </c>
      <c r="E12" s="17" t="s">
        <v>1</v>
      </c>
      <c r="F12" s="283">
        <v>0</v>
      </c>
      <c r="G12" s="34"/>
      <c r="H12" s="39"/>
    </row>
    <row r="13" spans="1:8" s="2" customFormat="1" ht="16.899999999999999" customHeight="1">
      <c r="A13" s="34"/>
      <c r="B13" s="39"/>
      <c r="C13" s="282" t="s">
        <v>115</v>
      </c>
      <c r="D13" s="282" t="s">
        <v>860</v>
      </c>
      <c r="E13" s="17" t="s">
        <v>1</v>
      </c>
      <c r="F13" s="283">
        <v>10</v>
      </c>
      <c r="G13" s="34"/>
      <c r="H13" s="39"/>
    </row>
    <row r="14" spans="1:8" s="2" customFormat="1" ht="16.899999999999999" customHeight="1">
      <c r="A14" s="34"/>
      <c r="B14" s="39"/>
      <c r="C14" s="284" t="s">
        <v>963</v>
      </c>
      <c r="D14" s="34"/>
      <c r="E14" s="34"/>
      <c r="F14" s="34"/>
      <c r="G14" s="34"/>
      <c r="H14" s="39"/>
    </row>
    <row r="15" spans="1:8" s="2" customFormat="1" ht="16.899999999999999" customHeight="1">
      <c r="A15" s="34"/>
      <c r="B15" s="39"/>
      <c r="C15" s="282" t="s">
        <v>855</v>
      </c>
      <c r="D15" s="282" t="s">
        <v>856</v>
      </c>
      <c r="E15" s="17" t="s">
        <v>588</v>
      </c>
      <c r="F15" s="283">
        <v>145</v>
      </c>
      <c r="G15" s="34"/>
      <c r="H15" s="39"/>
    </row>
    <row r="16" spans="1:8" s="2" customFormat="1" ht="33.75">
      <c r="A16" s="34"/>
      <c r="B16" s="39"/>
      <c r="C16" s="282" t="s">
        <v>835</v>
      </c>
      <c r="D16" s="282" t="s">
        <v>836</v>
      </c>
      <c r="E16" s="17" t="s">
        <v>588</v>
      </c>
      <c r="F16" s="283">
        <v>199</v>
      </c>
      <c r="G16" s="34"/>
      <c r="H16" s="39"/>
    </row>
    <row r="17" spans="1:8" s="2" customFormat="1" ht="16.899999999999999" customHeight="1">
      <c r="A17" s="34"/>
      <c r="B17" s="39"/>
      <c r="C17" s="278" t="s">
        <v>113</v>
      </c>
      <c r="D17" s="279" t="s">
        <v>1</v>
      </c>
      <c r="E17" s="280" t="s">
        <v>1</v>
      </c>
      <c r="F17" s="281">
        <v>8.1</v>
      </c>
      <c r="G17" s="34"/>
      <c r="H17" s="39"/>
    </row>
    <row r="18" spans="1:8" s="2" customFormat="1" ht="16.899999999999999" customHeight="1">
      <c r="A18" s="34"/>
      <c r="B18" s="39"/>
      <c r="C18" s="282" t="s">
        <v>1</v>
      </c>
      <c r="D18" s="282" t="s">
        <v>207</v>
      </c>
      <c r="E18" s="17" t="s">
        <v>1</v>
      </c>
      <c r="F18" s="283">
        <v>0</v>
      </c>
      <c r="G18" s="34"/>
      <c r="H18" s="39"/>
    </row>
    <row r="19" spans="1:8" s="2" customFormat="1" ht="16.899999999999999" customHeight="1">
      <c r="A19" s="34"/>
      <c r="B19" s="39"/>
      <c r="C19" s="282" t="s">
        <v>1</v>
      </c>
      <c r="D19" s="282" t="s">
        <v>550</v>
      </c>
      <c r="E19" s="17" t="s">
        <v>1</v>
      </c>
      <c r="F19" s="283">
        <v>2.7</v>
      </c>
      <c r="G19" s="34"/>
      <c r="H19" s="39"/>
    </row>
    <row r="20" spans="1:8" s="2" customFormat="1" ht="16.899999999999999" customHeight="1">
      <c r="A20" s="34"/>
      <c r="B20" s="39"/>
      <c r="C20" s="282" t="s">
        <v>1</v>
      </c>
      <c r="D20" s="282" t="s">
        <v>209</v>
      </c>
      <c r="E20" s="17" t="s">
        <v>1</v>
      </c>
      <c r="F20" s="283">
        <v>0</v>
      </c>
      <c r="G20" s="34"/>
      <c r="H20" s="39"/>
    </row>
    <row r="21" spans="1:8" s="2" customFormat="1" ht="16.899999999999999" customHeight="1">
      <c r="A21" s="34"/>
      <c r="B21" s="39"/>
      <c r="C21" s="282" t="s">
        <v>1</v>
      </c>
      <c r="D21" s="282" t="s">
        <v>550</v>
      </c>
      <c r="E21" s="17" t="s">
        <v>1</v>
      </c>
      <c r="F21" s="283">
        <v>2.7</v>
      </c>
      <c r="G21" s="34"/>
      <c r="H21" s="39"/>
    </row>
    <row r="22" spans="1:8" s="2" customFormat="1" ht="16.899999999999999" customHeight="1">
      <c r="A22" s="34"/>
      <c r="B22" s="39"/>
      <c r="C22" s="282" t="s">
        <v>1</v>
      </c>
      <c r="D22" s="282" t="s">
        <v>264</v>
      </c>
      <c r="E22" s="17" t="s">
        <v>1</v>
      </c>
      <c r="F22" s="283">
        <v>0</v>
      </c>
      <c r="G22" s="34"/>
      <c r="H22" s="39"/>
    </row>
    <row r="23" spans="1:8" s="2" customFormat="1" ht="16.899999999999999" customHeight="1">
      <c r="A23" s="34"/>
      <c r="B23" s="39"/>
      <c r="C23" s="282" t="s">
        <v>1</v>
      </c>
      <c r="D23" s="282" t="s">
        <v>550</v>
      </c>
      <c r="E23" s="17" t="s">
        <v>1</v>
      </c>
      <c r="F23" s="283">
        <v>2.7</v>
      </c>
      <c r="G23" s="34"/>
      <c r="H23" s="39"/>
    </row>
    <row r="24" spans="1:8" s="2" customFormat="1" ht="16.899999999999999" customHeight="1">
      <c r="A24" s="34"/>
      <c r="B24" s="39"/>
      <c r="C24" s="282" t="s">
        <v>113</v>
      </c>
      <c r="D24" s="282" t="s">
        <v>215</v>
      </c>
      <c r="E24" s="17" t="s">
        <v>1</v>
      </c>
      <c r="F24" s="283">
        <v>8.1</v>
      </c>
      <c r="G24" s="34"/>
      <c r="H24" s="39"/>
    </row>
    <row r="25" spans="1:8" s="2" customFormat="1" ht="16.899999999999999" customHeight="1">
      <c r="A25" s="34"/>
      <c r="B25" s="39"/>
      <c r="C25" s="284" t="s">
        <v>963</v>
      </c>
      <c r="D25" s="34"/>
      <c r="E25" s="34"/>
      <c r="F25" s="34"/>
      <c r="G25" s="34"/>
      <c r="H25" s="39"/>
    </row>
    <row r="26" spans="1:8" s="2" customFormat="1" ht="22.5">
      <c r="A26" s="34"/>
      <c r="B26" s="39"/>
      <c r="C26" s="282" t="s">
        <v>546</v>
      </c>
      <c r="D26" s="282" t="s">
        <v>547</v>
      </c>
      <c r="E26" s="17" t="s">
        <v>154</v>
      </c>
      <c r="F26" s="283">
        <v>8.1</v>
      </c>
      <c r="G26" s="34"/>
      <c r="H26" s="39"/>
    </row>
    <row r="27" spans="1:8" s="2" customFormat="1" ht="22.5">
      <c r="A27" s="34"/>
      <c r="B27" s="39"/>
      <c r="C27" s="282" t="s">
        <v>552</v>
      </c>
      <c r="D27" s="282" t="s">
        <v>553</v>
      </c>
      <c r="E27" s="17" t="s">
        <v>154</v>
      </c>
      <c r="F27" s="283">
        <v>8.1</v>
      </c>
      <c r="G27" s="34"/>
      <c r="H27" s="39"/>
    </row>
    <row r="28" spans="1:8" s="2" customFormat="1" ht="16.899999999999999" customHeight="1">
      <c r="A28" s="34"/>
      <c r="B28" s="39"/>
      <c r="C28" s="278" t="s">
        <v>110</v>
      </c>
      <c r="D28" s="279" t="s">
        <v>1</v>
      </c>
      <c r="E28" s="280" t="s">
        <v>1</v>
      </c>
      <c r="F28" s="281">
        <v>211</v>
      </c>
      <c r="G28" s="34"/>
      <c r="H28" s="39"/>
    </row>
    <row r="29" spans="1:8" s="2" customFormat="1" ht="16.899999999999999" customHeight="1">
      <c r="A29" s="34"/>
      <c r="B29" s="39"/>
      <c r="C29" s="282" t="s">
        <v>1</v>
      </c>
      <c r="D29" s="282" t="s">
        <v>207</v>
      </c>
      <c r="E29" s="17" t="s">
        <v>1</v>
      </c>
      <c r="F29" s="283">
        <v>0</v>
      </c>
      <c r="G29" s="34"/>
      <c r="H29" s="39"/>
    </row>
    <row r="30" spans="1:8" s="2" customFormat="1" ht="16.899999999999999" customHeight="1">
      <c r="A30" s="34"/>
      <c r="B30" s="39"/>
      <c r="C30" s="282" t="s">
        <v>1</v>
      </c>
      <c r="D30" s="282" t="s">
        <v>220</v>
      </c>
      <c r="E30" s="17" t="s">
        <v>1</v>
      </c>
      <c r="F30" s="283">
        <v>40</v>
      </c>
      <c r="G30" s="34"/>
      <c r="H30" s="39"/>
    </row>
    <row r="31" spans="1:8" s="2" customFormat="1" ht="16.899999999999999" customHeight="1">
      <c r="A31" s="34"/>
      <c r="B31" s="39"/>
      <c r="C31" s="282" t="s">
        <v>1</v>
      </c>
      <c r="D31" s="282" t="s">
        <v>200</v>
      </c>
      <c r="E31" s="17" t="s">
        <v>1</v>
      </c>
      <c r="F31" s="283">
        <v>0</v>
      </c>
      <c r="G31" s="34"/>
      <c r="H31" s="39"/>
    </row>
    <row r="32" spans="1:8" s="2" customFormat="1" ht="16.899999999999999" customHeight="1">
      <c r="A32" s="34"/>
      <c r="B32" s="39"/>
      <c r="C32" s="282" t="s">
        <v>1</v>
      </c>
      <c r="D32" s="282" t="s">
        <v>201</v>
      </c>
      <c r="E32" s="17" t="s">
        <v>1</v>
      </c>
      <c r="F32" s="283">
        <v>20</v>
      </c>
      <c r="G32" s="34"/>
      <c r="H32" s="39"/>
    </row>
    <row r="33" spans="1:8" s="2" customFormat="1" ht="16.899999999999999" customHeight="1">
      <c r="A33" s="34"/>
      <c r="B33" s="39"/>
      <c r="C33" s="282" t="s">
        <v>1</v>
      </c>
      <c r="D33" s="282" t="s">
        <v>221</v>
      </c>
      <c r="E33" s="17" t="s">
        <v>1</v>
      </c>
      <c r="F33" s="283">
        <v>0</v>
      </c>
      <c r="G33" s="34"/>
      <c r="H33" s="39"/>
    </row>
    <row r="34" spans="1:8" s="2" customFormat="1" ht="16.899999999999999" customHeight="1">
      <c r="A34" s="34"/>
      <c r="B34" s="39"/>
      <c r="C34" s="282" t="s">
        <v>1</v>
      </c>
      <c r="D34" s="282" t="s">
        <v>85</v>
      </c>
      <c r="E34" s="17" t="s">
        <v>1</v>
      </c>
      <c r="F34" s="283">
        <v>1</v>
      </c>
      <c r="G34" s="34"/>
      <c r="H34" s="39"/>
    </row>
    <row r="35" spans="1:8" s="2" customFormat="1" ht="16.899999999999999" customHeight="1">
      <c r="A35" s="34"/>
      <c r="B35" s="39"/>
      <c r="C35" s="282" t="s">
        <v>1</v>
      </c>
      <c r="D35" s="282" t="s">
        <v>209</v>
      </c>
      <c r="E35" s="17" t="s">
        <v>1</v>
      </c>
      <c r="F35" s="283">
        <v>0</v>
      </c>
      <c r="G35" s="34"/>
      <c r="H35" s="39"/>
    </row>
    <row r="36" spans="1:8" s="2" customFormat="1" ht="16.899999999999999" customHeight="1">
      <c r="A36" s="34"/>
      <c r="B36" s="39"/>
      <c r="C36" s="282" t="s">
        <v>1</v>
      </c>
      <c r="D36" s="282" t="s">
        <v>222</v>
      </c>
      <c r="E36" s="17" t="s">
        <v>1</v>
      </c>
      <c r="F36" s="283">
        <v>60</v>
      </c>
      <c r="G36" s="34"/>
      <c r="H36" s="39"/>
    </row>
    <row r="37" spans="1:8" s="2" customFormat="1" ht="16.899999999999999" customHeight="1">
      <c r="A37" s="34"/>
      <c r="B37" s="39"/>
      <c r="C37" s="282" t="s">
        <v>1</v>
      </c>
      <c r="D37" s="282" t="s">
        <v>223</v>
      </c>
      <c r="E37" s="17" t="s">
        <v>1</v>
      </c>
      <c r="F37" s="283">
        <v>0</v>
      </c>
      <c r="G37" s="34"/>
      <c r="H37" s="39"/>
    </row>
    <row r="38" spans="1:8" s="2" customFormat="1" ht="16.899999999999999" customHeight="1">
      <c r="A38" s="34"/>
      <c r="B38" s="39"/>
      <c r="C38" s="282" t="s">
        <v>1</v>
      </c>
      <c r="D38" s="282" t="s">
        <v>224</v>
      </c>
      <c r="E38" s="17" t="s">
        <v>1</v>
      </c>
      <c r="F38" s="283">
        <v>20</v>
      </c>
      <c r="G38" s="34"/>
      <c r="H38" s="39"/>
    </row>
    <row r="39" spans="1:8" s="2" customFormat="1" ht="16.899999999999999" customHeight="1">
      <c r="A39" s="34"/>
      <c r="B39" s="39"/>
      <c r="C39" s="282" t="s">
        <v>1</v>
      </c>
      <c r="D39" s="282" t="s">
        <v>225</v>
      </c>
      <c r="E39" s="17" t="s">
        <v>1</v>
      </c>
      <c r="F39" s="283">
        <v>0</v>
      </c>
      <c r="G39" s="34"/>
      <c r="H39" s="39"/>
    </row>
    <row r="40" spans="1:8" s="2" customFormat="1" ht="16.899999999999999" customHeight="1">
      <c r="A40" s="34"/>
      <c r="B40" s="39"/>
      <c r="C40" s="282" t="s">
        <v>1</v>
      </c>
      <c r="D40" s="282" t="s">
        <v>222</v>
      </c>
      <c r="E40" s="17" t="s">
        <v>1</v>
      </c>
      <c r="F40" s="283">
        <v>60</v>
      </c>
      <c r="G40" s="34"/>
      <c r="H40" s="39"/>
    </row>
    <row r="41" spans="1:8" s="2" customFormat="1" ht="16.899999999999999" customHeight="1">
      <c r="A41" s="34"/>
      <c r="B41" s="39"/>
      <c r="C41" s="282" t="s">
        <v>1</v>
      </c>
      <c r="D41" s="282" t="s">
        <v>213</v>
      </c>
      <c r="E41" s="17" t="s">
        <v>1</v>
      </c>
      <c r="F41" s="283">
        <v>0</v>
      </c>
      <c r="G41" s="34"/>
      <c r="H41" s="39"/>
    </row>
    <row r="42" spans="1:8" s="2" customFormat="1" ht="16.899999999999999" customHeight="1">
      <c r="A42" s="34"/>
      <c r="B42" s="39"/>
      <c r="C42" s="282" t="s">
        <v>1</v>
      </c>
      <c r="D42" s="282" t="s">
        <v>116</v>
      </c>
      <c r="E42" s="17" t="s">
        <v>1</v>
      </c>
      <c r="F42" s="283">
        <v>10</v>
      </c>
      <c r="G42" s="34"/>
      <c r="H42" s="39"/>
    </row>
    <row r="43" spans="1:8" s="2" customFormat="1" ht="16.899999999999999" customHeight="1">
      <c r="A43" s="34"/>
      <c r="B43" s="39"/>
      <c r="C43" s="282" t="s">
        <v>110</v>
      </c>
      <c r="D43" s="282" t="s">
        <v>215</v>
      </c>
      <c r="E43" s="17" t="s">
        <v>1</v>
      </c>
      <c r="F43" s="283">
        <v>211</v>
      </c>
      <c r="G43" s="34"/>
      <c r="H43" s="39"/>
    </row>
    <row r="44" spans="1:8" s="2" customFormat="1" ht="16.899999999999999" customHeight="1">
      <c r="A44" s="34"/>
      <c r="B44" s="39"/>
      <c r="C44" s="284" t="s">
        <v>963</v>
      </c>
      <c r="D44" s="34"/>
      <c r="E44" s="34"/>
      <c r="F44" s="34"/>
      <c r="G44" s="34"/>
      <c r="H44" s="39"/>
    </row>
    <row r="45" spans="1:8" s="2" customFormat="1" ht="16.899999999999999" customHeight="1">
      <c r="A45" s="34"/>
      <c r="B45" s="39"/>
      <c r="C45" s="282" t="s">
        <v>216</v>
      </c>
      <c r="D45" s="282" t="s">
        <v>217</v>
      </c>
      <c r="E45" s="17" t="s">
        <v>184</v>
      </c>
      <c r="F45" s="283">
        <v>211</v>
      </c>
      <c r="G45" s="34"/>
      <c r="H45" s="39"/>
    </row>
    <row r="46" spans="1:8" s="2" customFormat="1" ht="16.899999999999999" customHeight="1">
      <c r="A46" s="34"/>
      <c r="B46" s="39"/>
      <c r="C46" s="282" t="s">
        <v>586</v>
      </c>
      <c r="D46" s="282" t="s">
        <v>587</v>
      </c>
      <c r="E46" s="17" t="s">
        <v>588</v>
      </c>
      <c r="F46" s="283">
        <v>522</v>
      </c>
      <c r="G46" s="34"/>
      <c r="H46" s="39"/>
    </row>
    <row r="47" spans="1:8" s="2" customFormat="1" ht="16.899999999999999" customHeight="1">
      <c r="A47" s="34"/>
      <c r="B47" s="39"/>
      <c r="C47" s="278" t="s">
        <v>107</v>
      </c>
      <c r="D47" s="279" t="s">
        <v>1</v>
      </c>
      <c r="E47" s="280" t="s">
        <v>1</v>
      </c>
      <c r="F47" s="281">
        <v>79</v>
      </c>
      <c r="G47" s="34"/>
      <c r="H47" s="39"/>
    </row>
    <row r="48" spans="1:8" s="2" customFormat="1" ht="16.899999999999999" customHeight="1">
      <c r="A48" s="34"/>
      <c r="B48" s="39"/>
      <c r="C48" s="282" t="s">
        <v>1</v>
      </c>
      <c r="D48" s="282" t="s">
        <v>160</v>
      </c>
      <c r="E48" s="17" t="s">
        <v>1</v>
      </c>
      <c r="F48" s="283">
        <v>0</v>
      </c>
      <c r="G48" s="34"/>
      <c r="H48" s="39"/>
    </row>
    <row r="49" spans="1:8" s="2" customFormat="1" ht="16.899999999999999" customHeight="1">
      <c r="A49" s="34"/>
      <c r="B49" s="39"/>
      <c r="C49" s="282" t="s">
        <v>1</v>
      </c>
      <c r="D49" s="282" t="s">
        <v>194</v>
      </c>
      <c r="E49" s="17" t="s">
        <v>1</v>
      </c>
      <c r="F49" s="283">
        <v>62</v>
      </c>
      <c r="G49" s="34"/>
      <c r="H49" s="39"/>
    </row>
    <row r="50" spans="1:8" s="2" customFormat="1" ht="16.899999999999999" customHeight="1">
      <c r="A50" s="34"/>
      <c r="B50" s="39"/>
      <c r="C50" s="282" t="s">
        <v>1</v>
      </c>
      <c r="D50" s="282" t="s">
        <v>231</v>
      </c>
      <c r="E50" s="17" t="s">
        <v>1</v>
      </c>
      <c r="F50" s="283">
        <v>0</v>
      </c>
      <c r="G50" s="34"/>
      <c r="H50" s="39"/>
    </row>
    <row r="51" spans="1:8" s="2" customFormat="1" ht="16.899999999999999" customHeight="1">
      <c r="A51" s="34"/>
      <c r="B51" s="39"/>
      <c r="C51" s="282" t="s">
        <v>1</v>
      </c>
      <c r="D51" s="282" t="s">
        <v>161</v>
      </c>
      <c r="E51" s="17" t="s">
        <v>1</v>
      </c>
      <c r="F51" s="283">
        <v>5</v>
      </c>
      <c r="G51" s="34"/>
      <c r="H51" s="39"/>
    </row>
    <row r="52" spans="1:8" s="2" customFormat="1" ht="16.899999999999999" customHeight="1">
      <c r="A52" s="34"/>
      <c r="B52" s="39"/>
      <c r="C52" s="282" t="s">
        <v>1</v>
      </c>
      <c r="D52" s="282" t="s">
        <v>232</v>
      </c>
      <c r="E52" s="17" t="s">
        <v>1</v>
      </c>
      <c r="F52" s="283">
        <v>0</v>
      </c>
      <c r="G52" s="34"/>
      <c r="H52" s="39"/>
    </row>
    <row r="53" spans="1:8" s="2" customFormat="1" ht="16.899999999999999" customHeight="1">
      <c r="A53" s="34"/>
      <c r="B53" s="39"/>
      <c r="C53" s="282" t="s">
        <v>1</v>
      </c>
      <c r="D53" s="282" t="s">
        <v>166</v>
      </c>
      <c r="E53" s="17" t="s">
        <v>1</v>
      </c>
      <c r="F53" s="283">
        <v>3</v>
      </c>
      <c r="G53" s="34"/>
      <c r="H53" s="39"/>
    </row>
    <row r="54" spans="1:8" s="2" customFormat="1" ht="16.899999999999999" customHeight="1">
      <c r="A54" s="34"/>
      <c r="B54" s="39"/>
      <c r="C54" s="282" t="s">
        <v>1</v>
      </c>
      <c r="D54" s="282" t="s">
        <v>233</v>
      </c>
      <c r="E54" s="17" t="s">
        <v>1</v>
      </c>
      <c r="F54" s="283">
        <v>0</v>
      </c>
      <c r="G54" s="34"/>
      <c r="H54" s="39"/>
    </row>
    <row r="55" spans="1:8" s="2" customFormat="1" ht="16.899999999999999" customHeight="1">
      <c r="A55" s="34"/>
      <c r="B55" s="39"/>
      <c r="C55" s="282" t="s">
        <v>1</v>
      </c>
      <c r="D55" s="282" t="s">
        <v>166</v>
      </c>
      <c r="E55" s="17" t="s">
        <v>1</v>
      </c>
      <c r="F55" s="283">
        <v>3</v>
      </c>
      <c r="G55" s="34"/>
      <c r="H55" s="39"/>
    </row>
    <row r="56" spans="1:8" s="2" customFormat="1" ht="16.899999999999999" customHeight="1">
      <c r="A56" s="34"/>
      <c r="B56" s="39"/>
      <c r="C56" s="282" t="s">
        <v>1</v>
      </c>
      <c r="D56" s="282" t="s">
        <v>234</v>
      </c>
      <c r="E56" s="17" t="s">
        <v>1</v>
      </c>
      <c r="F56" s="283">
        <v>0</v>
      </c>
      <c r="G56" s="34"/>
      <c r="H56" s="39"/>
    </row>
    <row r="57" spans="1:8" s="2" customFormat="1" ht="16.899999999999999" customHeight="1">
      <c r="A57" s="34"/>
      <c r="B57" s="39"/>
      <c r="C57" s="282" t="s">
        <v>1</v>
      </c>
      <c r="D57" s="282" t="s">
        <v>166</v>
      </c>
      <c r="E57" s="17" t="s">
        <v>1</v>
      </c>
      <c r="F57" s="283">
        <v>3</v>
      </c>
      <c r="G57" s="34"/>
      <c r="H57" s="39"/>
    </row>
    <row r="58" spans="1:8" s="2" customFormat="1" ht="16.899999999999999" customHeight="1">
      <c r="A58" s="34"/>
      <c r="B58" s="39"/>
      <c r="C58" s="282" t="s">
        <v>1</v>
      </c>
      <c r="D58" s="282" t="s">
        <v>213</v>
      </c>
      <c r="E58" s="17" t="s">
        <v>1</v>
      </c>
      <c r="F58" s="283">
        <v>0</v>
      </c>
      <c r="G58" s="34"/>
      <c r="H58" s="39"/>
    </row>
    <row r="59" spans="1:8" s="2" customFormat="1" ht="16.899999999999999" customHeight="1">
      <c r="A59" s="34"/>
      <c r="B59" s="39"/>
      <c r="C59" s="282" t="s">
        <v>1</v>
      </c>
      <c r="D59" s="282" t="s">
        <v>166</v>
      </c>
      <c r="E59" s="17" t="s">
        <v>1</v>
      </c>
      <c r="F59" s="283">
        <v>3</v>
      </c>
      <c r="G59" s="34"/>
      <c r="H59" s="39"/>
    </row>
    <row r="60" spans="1:8" s="2" customFormat="1" ht="16.899999999999999" customHeight="1">
      <c r="A60" s="34"/>
      <c r="B60" s="39"/>
      <c r="C60" s="282" t="s">
        <v>107</v>
      </c>
      <c r="D60" s="282" t="s">
        <v>215</v>
      </c>
      <c r="E60" s="17" t="s">
        <v>1</v>
      </c>
      <c r="F60" s="283">
        <v>79</v>
      </c>
      <c r="G60" s="34"/>
      <c r="H60" s="39"/>
    </row>
    <row r="61" spans="1:8" s="2" customFormat="1" ht="16.899999999999999" customHeight="1">
      <c r="A61" s="34"/>
      <c r="B61" s="39"/>
      <c r="C61" s="284" t="s">
        <v>963</v>
      </c>
      <c r="D61" s="34"/>
      <c r="E61" s="34"/>
      <c r="F61" s="34"/>
      <c r="G61" s="34"/>
      <c r="H61" s="39"/>
    </row>
    <row r="62" spans="1:8" s="2" customFormat="1" ht="16.899999999999999" customHeight="1">
      <c r="A62" s="34"/>
      <c r="B62" s="39"/>
      <c r="C62" s="282" t="s">
        <v>227</v>
      </c>
      <c r="D62" s="282" t="s">
        <v>228</v>
      </c>
      <c r="E62" s="17" t="s">
        <v>184</v>
      </c>
      <c r="F62" s="283">
        <v>79</v>
      </c>
      <c r="G62" s="34"/>
      <c r="H62" s="39"/>
    </row>
    <row r="63" spans="1:8" s="2" customFormat="1" ht="16.899999999999999" customHeight="1">
      <c r="A63" s="34"/>
      <c r="B63" s="39"/>
      <c r="C63" s="282" t="s">
        <v>586</v>
      </c>
      <c r="D63" s="282" t="s">
        <v>587</v>
      </c>
      <c r="E63" s="17" t="s">
        <v>588</v>
      </c>
      <c r="F63" s="283">
        <v>522</v>
      </c>
      <c r="G63" s="34"/>
      <c r="H63" s="39"/>
    </row>
    <row r="64" spans="1:8" s="2" customFormat="1" ht="16.899999999999999" customHeight="1">
      <c r="A64" s="34"/>
      <c r="B64" s="39"/>
      <c r="C64" s="278" t="s">
        <v>105</v>
      </c>
      <c r="D64" s="279" t="s">
        <v>1</v>
      </c>
      <c r="E64" s="280" t="s">
        <v>1</v>
      </c>
      <c r="F64" s="281">
        <v>57.683999999999997</v>
      </c>
      <c r="G64" s="34"/>
      <c r="H64" s="39"/>
    </row>
    <row r="65" spans="1:8" s="2" customFormat="1" ht="16.899999999999999" customHeight="1">
      <c r="A65" s="34"/>
      <c r="B65" s="39"/>
      <c r="C65" s="282" t="s">
        <v>105</v>
      </c>
      <c r="D65" s="282" t="s">
        <v>595</v>
      </c>
      <c r="E65" s="17" t="s">
        <v>1</v>
      </c>
      <c r="F65" s="283">
        <v>57.683999999999997</v>
      </c>
      <c r="G65" s="34"/>
      <c r="H65" s="39"/>
    </row>
    <row r="66" spans="1:8" s="2" customFormat="1" ht="16.899999999999999" customHeight="1">
      <c r="A66" s="34"/>
      <c r="B66" s="39"/>
      <c r="C66" s="284" t="s">
        <v>963</v>
      </c>
      <c r="D66" s="34"/>
      <c r="E66" s="34"/>
      <c r="F66" s="34"/>
      <c r="G66" s="34"/>
      <c r="H66" s="39"/>
    </row>
    <row r="67" spans="1:8" s="2" customFormat="1" ht="16.899999999999999" customHeight="1">
      <c r="A67" s="34"/>
      <c r="B67" s="39"/>
      <c r="C67" s="282" t="s">
        <v>592</v>
      </c>
      <c r="D67" s="282" t="s">
        <v>593</v>
      </c>
      <c r="E67" s="17" t="s">
        <v>588</v>
      </c>
      <c r="F67" s="283">
        <v>57.683999999999997</v>
      </c>
      <c r="G67" s="34"/>
      <c r="H67" s="39"/>
    </row>
    <row r="68" spans="1:8" s="2" customFormat="1" ht="33.75">
      <c r="A68" s="34"/>
      <c r="B68" s="39"/>
      <c r="C68" s="282" t="s">
        <v>843</v>
      </c>
      <c r="D68" s="282" t="s">
        <v>844</v>
      </c>
      <c r="E68" s="17" t="s">
        <v>588</v>
      </c>
      <c r="F68" s="283">
        <v>624.68399999999997</v>
      </c>
      <c r="G68" s="34"/>
      <c r="H68" s="39"/>
    </row>
    <row r="69" spans="1:8" s="2" customFormat="1" ht="16.899999999999999" customHeight="1">
      <c r="A69" s="34"/>
      <c r="B69" s="39"/>
      <c r="C69" s="278" t="s">
        <v>119</v>
      </c>
      <c r="D69" s="279" t="s">
        <v>1</v>
      </c>
      <c r="E69" s="280" t="s">
        <v>1</v>
      </c>
      <c r="F69" s="281">
        <v>522</v>
      </c>
      <c r="G69" s="34"/>
      <c r="H69" s="39"/>
    </row>
    <row r="70" spans="1:8" s="2" customFormat="1" ht="16.899999999999999" customHeight="1">
      <c r="A70" s="34"/>
      <c r="B70" s="39"/>
      <c r="C70" s="282" t="s">
        <v>119</v>
      </c>
      <c r="D70" s="282" t="s">
        <v>590</v>
      </c>
      <c r="E70" s="17" t="s">
        <v>1</v>
      </c>
      <c r="F70" s="283">
        <v>522</v>
      </c>
      <c r="G70" s="34"/>
      <c r="H70" s="39"/>
    </row>
    <row r="71" spans="1:8" s="2" customFormat="1" ht="16.899999999999999" customHeight="1">
      <c r="A71" s="34"/>
      <c r="B71" s="39"/>
      <c r="C71" s="284" t="s">
        <v>963</v>
      </c>
      <c r="D71" s="34"/>
      <c r="E71" s="34"/>
      <c r="F71" s="34"/>
      <c r="G71" s="34"/>
      <c r="H71" s="39"/>
    </row>
    <row r="72" spans="1:8" s="2" customFormat="1" ht="16.899999999999999" customHeight="1">
      <c r="A72" s="34"/>
      <c r="B72" s="39"/>
      <c r="C72" s="282" t="s">
        <v>586</v>
      </c>
      <c r="D72" s="282" t="s">
        <v>587</v>
      </c>
      <c r="E72" s="17" t="s">
        <v>588</v>
      </c>
      <c r="F72" s="283">
        <v>522</v>
      </c>
      <c r="G72" s="34"/>
      <c r="H72" s="39"/>
    </row>
    <row r="73" spans="1:8" s="2" customFormat="1" ht="33.75">
      <c r="A73" s="34"/>
      <c r="B73" s="39"/>
      <c r="C73" s="282" t="s">
        <v>843</v>
      </c>
      <c r="D73" s="282" t="s">
        <v>844</v>
      </c>
      <c r="E73" s="17" t="s">
        <v>588</v>
      </c>
      <c r="F73" s="283">
        <v>624.68399999999997</v>
      </c>
      <c r="G73" s="34"/>
      <c r="H73" s="39"/>
    </row>
    <row r="74" spans="1:8" s="2" customFormat="1" ht="16.899999999999999" customHeight="1">
      <c r="A74" s="34"/>
      <c r="B74" s="39"/>
      <c r="C74" s="278" t="s">
        <v>964</v>
      </c>
      <c r="D74" s="279" t="s">
        <v>1</v>
      </c>
      <c r="E74" s="280" t="s">
        <v>1</v>
      </c>
      <c r="F74" s="281">
        <v>120.6</v>
      </c>
      <c r="G74" s="34"/>
      <c r="H74" s="39"/>
    </row>
    <row r="75" spans="1:8" s="2" customFormat="1" ht="16.899999999999999" customHeight="1">
      <c r="A75" s="34"/>
      <c r="B75" s="39"/>
      <c r="C75" s="278" t="s">
        <v>121</v>
      </c>
      <c r="D75" s="279" t="s">
        <v>1</v>
      </c>
      <c r="E75" s="280" t="s">
        <v>1</v>
      </c>
      <c r="F75" s="281">
        <v>45</v>
      </c>
      <c r="G75" s="34"/>
      <c r="H75" s="39"/>
    </row>
    <row r="76" spans="1:8" s="2" customFormat="1" ht="16.899999999999999" customHeight="1">
      <c r="A76" s="34"/>
      <c r="B76" s="39"/>
      <c r="C76" s="282" t="s">
        <v>121</v>
      </c>
      <c r="D76" s="282" t="s">
        <v>600</v>
      </c>
      <c r="E76" s="17" t="s">
        <v>1</v>
      </c>
      <c r="F76" s="283">
        <v>45</v>
      </c>
      <c r="G76" s="34"/>
      <c r="H76" s="39"/>
    </row>
    <row r="77" spans="1:8" s="2" customFormat="1" ht="16.899999999999999" customHeight="1">
      <c r="A77" s="34"/>
      <c r="B77" s="39"/>
      <c r="C77" s="284" t="s">
        <v>963</v>
      </c>
      <c r="D77" s="34"/>
      <c r="E77" s="34"/>
      <c r="F77" s="34"/>
      <c r="G77" s="34"/>
      <c r="H77" s="39"/>
    </row>
    <row r="78" spans="1:8" s="2" customFormat="1" ht="16.899999999999999" customHeight="1">
      <c r="A78" s="34"/>
      <c r="B78" s="39"/>
      <c r="C78" s="282" t="s">
        <v>597</v>
      </c>
      <c r="D78" s="282" t="s">
        <v>598</v>
      </c>
      <c r="E78" s="17" t="s">
        <v>588</v>
      </c>
      <c r="F78" s="283">
        <v>45</v>
      </c>
      <c r="G78" s="34"/>
      <c r="H78" s="39"/>
    </row>
    <row r="79" spans="1:8" s="2" customFormat="1" ht="33.75">
      <c r="A79" s="34"/>
      <c r="B79" s="39"/>
      <c r="C79" s="282" t="s">
        <v>843</v>
      </c>
      <c r="D79" s="282" t="s">
        <v>844</v>
      </c>
      <c r="E79" s="17" t="s">
        <v>588</v>
      </c>
      <c r="F79" s="283">
        <v>624.68399999999997</v>
      </c>
      <c r="G79" s="34"/>
      <c r="H79" s="39"/>
    </row>
    <row r="80" spans="1:8" s="2" customFormat="1" ht="16.899999999999999" customHeight="1">
      <c r="A80" s="34"/>
      <c r="B80" s="39"/>
      <c r="C80" s="278" t="s">
        <v>99</v>
      </c>
      <c r="D80" s="279" t="s">
        <v>1</v>
      </c>
      <c r="E80" s="280" t="s">
        <v>1</v>
      </c>
      <c r="F80" s="281">
        <v>151.80000000000001</v>
      </c>
      <c r="G80" s="34"/>
      <c r="H80" s="39"/>
    </row>
    <row r="81" spans="1:8" s="2" customFormat="1" ht="16.899999999999999" customHeight="1">
      <c r="A81" s="34"/>
      <c r="B81" s="39"/>
      <c r="C81" s="282" t="s">
        <v>1</v>
      </c>
      <c r="D81" s="282" t="s">
        <v>561</v>
      </c>
      <c r="E81" s="17" t="s">
        <v>1</v>
      </c>
      <c r="F81" s="283">
        <v>0</v>
      </c>
      <c r="G81" s="34"/>
      <c r="H81" s="39"/>
    </row>
    <row r="82" spans="1:8" s="2" customFormat="1" ht="16.899999999999999" customHeight="1">
      <c r="A82" s="34"/>
      <c r="B82" s="39"/>
      <c r="C82" s="282" t="s">
        <v>99</v>
      </c>
      <c r="D82" s="282" t="s">
        <v>100</v>
      </c>
      <c r="E82" s="17" t="s">
        <v>1</v>
      </c>
      <c r="F82" s="283">
        <v>151.80000000000001</v>
      </c>
      <c r="G82" s="34"/>
      <c r="H82" s="39"/>
    </row>
    <row r="83" spans="1:8" s="2" customFormat="1" ht="16.899999999999999" customHeight="1">
      <c r="A83" s="34"/>
      <c r="B83" s="39"/>
      <c r="C83" s="284" t="s">
        <v>963</v>
      </c>
      <c r="D83" s="34"/>
      <c r="E83" s="34"/>
      <c r="F83" s="34"/>
      <c r="G83" s="34"/>
      <c r="H83" s="39"/>
    </row>
    <row r="84" spans="1:8" s="2" customFormat="1" ht="16.899999999999999" customHeight="1">
      <c r="A84" s="34"/>
      <c r="B84" s="39"/>
      <c r="C84" s="282" t="s">
        <v>556</v>
      </c>
      <c r="D84" s="282" t="s">
        <v>557</v>
      </c>
      <c r="E84" s="17" t="s">
        <v>174</v>
      </c>
      <c r="F84" s="283">
        <v>151.80000000000001</v>
      </c>
      <c r="G84" s="34"/>
      <c r="H84" s="39"/>
    </row>
    <row r="85" spans="1:8" s="2" customFormat="1" ht="16.899999999999999" customHeight="1">
      <c r="A85" s="34"/>
      <c r="B85" s="39"/>
      <c r="C85" s="282" t="s">
        <v>592</v>
      </c>
      <c r="D85" s="282" t="s">
        <v>593</v>
      </c>
      <c r="E85" s="17" t="s">
        <v>588</v>
      </c>
      <c r="F85" s="283">
        <v>57.683999999999997</v>
      </c>
      <c r="G85" s="34"/>
      <c r="H85" s="39"/>
    </row>
    <row r="86" spans="1:8" s="2" customFormat="1" ht="16.899999999999999" customHeight="1">
      <c r="A86" s="34"/>
      <c r="B86" s="39"/>
      <c r="C86" s="278" t="s">
        <v>104</v>
      </c>
      <c r="D86" s="279" t="s">
        <v>1</v>
      </c>
      <c r="E86" s="280" t="s">
        <v>1</v>
      </c>
      <c r="F86" s="281">
        <v>2</v>
      </c>
      <c r="G86" s="34"/>
      <c r="H86" s="39"/>
    </row>
    <row r="87" spans="1:8" s="2" customFormat="1" ht="16.899999999999999" customHeight="1">
      <c r="A87" s="34"/>
      <c r="B87" s="39"/>
      <c r="C87" s="282" t="s">
        <v>1</v>
      </c>
      <c r="D87" s="282" t="s">
        <v>160</v>
      </c>
      <c r="E87" s="17" t="s">
        <v>1</v>
      </c>
      <c r="F87" s="283">
        <v>0</v>
      </c>
      <c r="G87" s="34"/>
      <c r="H87" s="39"/>
    </row>
    <row r="88" spans="1:8" s="2" customFormat="1" ht="16.899999999999999" customHeight="1">
      <c r="A88" s="34"/>
      <c r="B88" s="39"/>
      <c r="C88" s="282" t="s">
        <v>1</v>
      </c>
      <c r="D88" s="282" t="s">
        <v>85</v>
      </c>
      <c r="E88" s="17" t="s">
        <v>1</v>
      </c>
      <c r="F88" s="283">
        <v>1</v>
      </c>
      <c r="G88" s="34"/>
      <c r="H88" s="39"/>
    </row>
    <row r="89" spans="1:8" s="2" customFormat="1" ht="16.899999999999999" customHeight="1">
      <c r="A89" s="34"/>
      <c r="B89" s="39"/>
      <c r="C89" s="282" t="s">
        <v>1</v>
      </c>
      <c r="D89" s="282" t="s">
        <v>283</v>
      </c>
      <c r="E89" s="17" t="s">
        <v>1</v>
      </c>
      <c r="F89" s="283">
        <v>0</v>
      </c>
      <c r="G89" s="34"/>
      <c r="H89" s="39"/>
    </row>
    <row r="90" spans="1:8" s="2" customFormat="1" ht="16.899999999999999" customHeight="1">
      <c r="A90" s="34"/>
      <c r="B90" s="39"/>
      <c r="C90" s="282" t="s">
        <v>1</v>
      </c>
      <c r="D90" s="282" t="s">
        <v>85</v>
      </c>
      <c r="E90" s="17" t="s">
        <v>1</v>
      </c>
      <c r="F90" s="283">
        <v>1</v>
      </c>
      <c r="G90" s="34"/>
      <c r="H90" s="39"/>
    </row>
    <row r="91" spans="1:8" s="2" customFormat="1" ht="16.899999999999999" customHeight="1">
      <c r="A91" s="34"/>
      <c r="B91" s="39"/>
      <c r="C91" s="282" t="s">
        <v>104</v>
      </c>
      <c r="D91" s="282" t="s">
        <v>215</v>
      </c>
      <c r="E91" s="17" t="s">
        <v>1</v>
      </c>
      <c r="F91" s="283">
        <v>2</v>
      </c>
      <c r="G91" s="34"/>
      <c r="H91" s="39"/>
    </row>
    <row r="92" spans="1:8" s="2" customFormat="1" ht="16.899999999999999" customHeight="1">
      <c r="A92" s="34"/>
      <c r="B92" s="39"/>
      <c r="C92" s="284" t="s">
        <v>963</v>
      </c>
      <c r="D92" s="34"/>
      <c r="E92" s="34"/>
      <c r="F92" s="34"/>
      <c r="G92" s="34"/>
      <c r="H92" s="39"/>
    </row>
    <row r="93" spans="1:8" s="2" customFormat="1" ht="16.899999999999999" customHeight="1">
      <c r="A93" s="34"/>
      <c r="B93" s="39"/>
      <c r="C93" s="282" t="s">
        <v>514</v>
      </c>
      <c r="D93" s="282" t="s">
        <v>515</v>
      </c>
      <c r="E93" s="17" t="s">
        <v>258</v>
      </c>
      <c r="F93" s="283">
        <v>2</v>
      </c>
      <c r="G93" s="34"/>
      <c r="H93" s="39"/>
    </row>
    <row r="94" spans="1:8" s="2" customFormat="1" ht="16.899999999999999" customHeight="1">
      <c r="A94" s="34"/>
      <c r="B94" s="39"/>
      <c r="C94" s="282" t="s">
        <v>498</v>
      </c>
      <c r="D94" s="282" t="s">
        <v>499</v>
      </c>
      <c r="E94" s="17" t="s">
        <v>258</v>
      </c>
      <c r="F94" s="283">
        <v>2</v>
      </c>
      <c r="G94" s="34"/>
      <c r="H94" s="39"/>
    </row>
    <row r="95" spans="1:8" s="2" customFormat="1" ht="16.899999999999999" customHeight="1">
      <c r="A95" s="34"/>
      <c r="B95" s="39"/>
      <c r="C95" s="282" t="s">
        <v>519</v>
      </c>
      <c r="D95" s="282" t="s">
        <v>520</v>
      </c>
      <c r="E95" s="17" t="s">
        <v>258</v>
      </c>
      <c r="F95" s="283">
        <v>6</v>
      </c>
      <c r="G95" s="34"/>
      <c r="H95" s="39"/>
    </row>
    <row r="96" spans="1:8" s="2" customFormat="1" ht="16.899999999999999" customHeight="1">
      <c r="A96" s="34"/>
      <c r="B96" s="39"/>
      <c r="C96" s="278" t="s">
        <v>965</v>
      </c>
      <c r="D96" s="279" t="s">
        <v>1</v>
      </c>
      <c r="E96" s="280" t="s">
        <v>1</v>
      </c>
      <c r="F96" s="281">
        <v>1</v>
      </c>
      <c r="G96" s="34"/>
      <c r="H96" s="39"/>
    </row>
    <row r="97" spans="1:8" s="2" customFormat="1" ht="16.899999999999999" customHeight="1">
      <c r="A97" s="34"/>
      <c r="B97" s="39"/>
      <c r="C97" s="282" t="s">
        <v>1</v>
      </c>
      <c r="D97" s="282" t="s">
        <v>160</v>
      </c>
      <c r="E97" s="17" t="s">
        <v>1</v>
      </c>
      <c r="F97" s="283">
        <v>0</v>
      </c>
      <c r="G97" s="34"/>
      <c r="H97" s="39"/>
    </row>
    <row r="98" spans="1:8" s="2" customFormat="1" ht="16.899999999999999" customHeight="1">
      <c r="A98" s="34"/>
      <c r="B98" s="39"/>
      <c r="C98" s="282" t="s">
        <v>965</v>
      </c>
      <c r="D98" s="282" t="s">
        <v>85</v>
      </c>
      <c r="E98" s="17" t="s">
        <v>1</v>
      </c>
      <c r="F98" s="283">
        <v>1</v>
      </c>
      <c r="G98" s="34"/>
      <c r="H98" s="39"/>
    </row>
    <row r="99" spans="1:8" s="2" customFormat="1" ht="16.899999999999999" customHeight="1">
      <c r="A99" s="34"/>
      <c r="B99" s="39"/>
      <c r="C99" s="278" t="s">
        <v>117</v>
      </c>
      <c r="D99" s="279" t="s">
        <v>1</v>
      </c>
      <c r="E99" s="280" t="s">
        <v>1</v>
      </c>
      <c r="F99" s="281">
        <v>500</v>
      </c>
      <c r="G99" s="34"/>
      <c r="H99" s="39"/>
    </row>
    <row r="100" spans="1:8" s="2" customFormat="1" ht="16.899999999999999" customHeight="1">
      <c r="A100" s="34"/>
      <c r="B100" s="39"/>
      <c r="C100" s="282" t="s">
        <v>117</v>
      </c>
      <c r="D100" s="282" t="s">
        <v>118</v>
      </c>
      <c r="E100" s="17" t="s">
        <v>1</v>
      </c>
      <c r="F100" s="283">
        <v>500</v>
      </c>
      <c r="G100" s="34"/>
      <c r="H100" s="39"/>
    </row>
    <row r="101" spans="1:8" s="2" customFormat="1" ht="16.899999999999999" customHeight="1">
      <c r="A101" s="34"/>
      <c r="B101" s="39"/>
      <c r="C101" s="284" t="s">
        <v>963</v>
      </c>
      <c r="D101" s="34"/>
      <c r="E101" s="34"/>
      <c r="F101" s="34"/>
      <c r="G101" s="34"/>
      <c r="H101" s="39"/>
    </row>
    <row r="102" spans="1:8" s="2" customFormat="1" ht="16.899999999999999" customHeight="1">
      <c r="A102" s="34"/>
      <c r="B102" s="39"/>
      <c r="C102" s="282" t="s">
        <v>172</v>
      </c>
      <c r="D102" s="282" t="s">
        <v>173</v>
      </c>
      <c r="E102" s="17" t="s">
        <v>174</v>
      </c>
      <c r="F102" s="283">
        <v>500</v>
      </c>
      <c r="G102" s="34"/>
      <c r="H102" s="39"/>
    </row>
    <row r="103" spans="1:8" s="2" customFormat="1" ht="16.899999999999999" customHeight="1">
      <c r="A103" s="34"/>
      <c r="B103" s="39"/>
      <c r="C103" s="282" t="s">
        <v>177</v>
      </c>
      <c r="D103" s="282" t="s">
        <v>178</v>
      </c>
      <c r="E103" s="17" t="s">
        <v>174</v>
      </c>
      <c r="F103" s="283">
        <v>500</v>
      </c>
      <c r="G103" s="34"/>
      <c r="H103" s="39"/>
    </row>
    <row r="104" spans="1:8" s="2" customFormat="1" ht="16.899999999999999" customHeight="1">
      <c r="A104" s="34"/>
      <c r="B104" s="39"/>
      <c r="C104" s="282" t="s">
        <v>182</v>
      </c>
      <c r="D104" s="282" t="s">
        <v>183</v>
      </c>
      <c r="E104" s="17" t="s">
        <v>184</v>
      </c>
      <c r="F104" s="283">
        <v>25</v>
      </c>
      <c r="G104" s="34"/>
      <c r="H104" s="39"/>
    </row>
    <row r="105" spans="1:8" s="2" customFormat="1" ht="33.75">
      <c r="A105" s="34"/>
      <c r="B105" s="39"/>
      <c r="C105" s="282" t="s">
        <v>835</v>
      </c>
      <c r="D105" s="282" t="s">
        <v>836</v>
      </c>
      <c r="E105" s="17" t="s">
        <v>588</v>
      </c>
      <c r="F105" s="283">
        <v>199</v>
      </c>
      <c r="G105" s="34"/>
      <c r="H105" s="39"/>
    </row>
    <row r="106" spans="1:8" s="2" customFormat="1" ht="16.899999999999999" customHeight="1">
      <c r="A106" s="34"/>
      <c r="B106" s="39"/>
      <c r="C106" s="282" t="s">
        <v>855</v>
      </c>
      <c r="D106" s="282" t="s">
        <v>856</v>
      </c>
      <c r="E106" s="17" t="s">
        <v>588</v>
      </c>
      <c r="F106" s="283">
        <v>145</v>
      </c>
      <c r="G106" s="34"/>
      <c r="H106" s="39"/>
    </row>
    <row r="107" spans="1:8" s="2" customFormat="1" ht="16.899999999999999" customHeight="1">
      <c r="A107" s="34"/>
      <c r="B107" s="39"/>
      <c r="C107" s="282" t="s">
        <v>597</v>
      </c>
      <c r="D107" s="282" t="s">
        <v>598</v>
      </c>
      <c r="E107" s="17" t="s">
        <v>588</v>
      </c>
      <c r="F107" s="283">
        <v>45</v>
      </c>
      <c r="G107" s="34"/>
      <c r="H107" s="39"/>
    </row>
    <row r="108" spans="1:8" s="2" customFormat="1" ht="16.899999999999999" customHeight="1">
      <c r="A108" s="34"/>
      <c r="B108" s="39"/>
      <c r="C108" s="278" t="s">
        <v>966</v>
      </c>
      <c r="D108" s="279" t="s">
        <v>1</v>
      </c>
      <c r="E108" s="280" t="s">
        <v>1</v>
      </c>
      <c r="F108" s="281">
        <v>500</v>
      </c>
      <c r="G108" s="34"/>
      <c r="H108" s="39"/>
    </row>
    <row r="109" spans="1:8" s="2" customFormat="1" ht="16.899999999999999" customHeight="1">
      <c r="A109" s="34"/>
      <c r="B109" s="39"/>
      <c r="C109" s="282" t="s">
        <v>966</v>
      </c>
      <c r="D109" s="282" t="s">
        <v>118</v>
      </c>
      <c r="E109" s="17" t="s">
        <v>1</v>
      </c>
      <c r="F109" s="283">
        <v>500</v>
      </c>
      <c r="G109" s="34"/>
      <c r="H109" s="39"/>
    </row>
    <row r="110" spans="1:8" s="2" customFormat="1" ht="16.899999999999999" customHeight="1">
      <c r="A110" s="34"/>
      <c r="B110" s="39"/>
      <c r="C110" s="278" t="s">
        <v>97</v>
      </c>
      <c r="D110" s="279" t="s">
        <v>1</v>
      </c>
      <c r="E110" s="280" t="s">
        <v>1</v>
      </c>
      <c r="F110" s="281">
        <v>30</v>
      </c>
      <c r="G110" s="34"/>
      <c r="H110" s="39"/>
    </row>
    <row r="111" spans="1:8" s="2" customFormat="1" ht="16.899999999999999" customHeight="1">
      <c r="A111" s="34"/>
      <c r="B111" s="39"/>
      <c r="C111" s="282" t="s">
        <v>1</v>
      </c>
      <c r="D111" s="282" t="s">
        <v>160</v>
      </c>
      <c r="E111" s="17" t="s">
        <v>1</v>
      </c>
      <c r="F111" s="283">
        <v>0</v>
      </c>
      <c r="G111" s="34"/>
      <c r="H111" s="39"/>
    </row>
    <row r="112" spans="1:8" s="2" customFormat="1" ht="16.899999999999999" customHeight="1">
      <c r="A112" s="34"/>
      <c r="B112" s="39"/>
      <c r="C112" s="282" t="s">
        <v>97</v>
      </c>
      <c r="D112" s="282" t="s">
        <v>98</v>
      </c>
      <c r="E112" s="17" t="s">
        <v>1</v>
      </c>
      <c r="F112" s="283">
        <v>30</v>
      </c>
      <c r="G112" s="34"/>
      <c r="H112" s="39"/>
    </row>
    <row r="113" spans="1:8" s="2" customFormat="1" ht="16.899999999999999" customHeight="1">
      <c r="A113" s="34"/>
      <c r="B113" s="39"/>
      <c r="C113" s="284" t="s">
        <v>963</v>
      </c>
      <c r="D113" s="34"/>
      <c r="E113" s="34"/>
      <c r="F113" s="34"/>
      <c r="G113" s="34"/>
      <c r="H113" s="39"/>
    </row>
    <row r="114" spans="1:8" s="2" customFormat="1" ht="16.899999999999999" customHeight="1">
      <c r="A114" s="34"/>
      <c r="B114" s="39"/>
      <c r="C114" s="282" t="s">
        <v>563</v>
      </c>
      <c r="D114" s="282" t="s">
        <v>564</v>
      </c>
      <c r="E114" s="17" t="s">
        <v>184</v>
      </c>
      <c r="F114" s="283">
        <v>30</v>
      </c>
      <c r="G114" s="34"/>
      <c r="H114" s="39"/>
    </row>
    <row r="115" spans="1:8" s="2" customFormat="1" ht="33.75">
      <c r="A115" s="34"/>
      <c r="B115" s="39"/>
      <c r="C115" s="282" t="s">
        <v>835</v>
      </c>
      <c r="D115" s="282" t="s">
        <v>836</v>
      </c>
      <c r="E115" s="17" t="s">
        <v>588</v>
      </c>
      <c r="F115" s="283">
        <v>199</v>
      </c>
      <c r="G115" s="34"/>
      <c r="H115" s="39"/>
    </row>
    <row r="116" spans="1:8" s="2" customFormat="1" ht="16.899999999999999" customHeight="1">
      <c r="A116" s="34"/>
      <c r="B116" s="39"/>
      <c r="C116" s="278" t="s">
        <v>102</v>
      </c>
      <c r="D116" s="279" t="s">
        <v>1</v>
      </c>
      <c r="E116" s="280" t="s">
        <v>1</v>
      </c>
      <c r="F116" s="281">
        <v>87.68</v>
      </c>
      <c r="G116" s="34"/>
      <c r="H116" s="39"/>
    </row>
    <row r="117" spans="1:8" s="2" customFormat="1" ht="16.899999999999999" customHeight="1">
      <c r="A117" s="34"/>
      <c r="B117" s="39"/>
      <c r="C117" s="282" t="s">
        <v>1</v>
      </c>
      <c r="D117" s="282" t="s">
        <v>160</v>
      </c>
      <c r="E117" s="17" t="s">
        <v>1</v>
      </c>
      <c r="F117" s="283">
        <v>0</v>
      </c>
      <c r="G117" s="34"/>
      <c r="H117" s="39"/>
    </row>
    <row r="118" spans="1:8" s="2" customFormat="1" ht="16.899999999999999" customHeight="1">
      <c r="A118" s="34"/>
      <c r="B118" s="39"/>
      <c r="C118" s="282" t="s">
        <v>1</v>
      </c>
      <c r="D118" s="282" t="s">
        <v>473</v>
      </c>
      <c r="E118" s="17" t="s">
        <v>1</v>
      </c>
      <c r="F118" s="283">
        <v>49.85</v>
      </c>
      <c r="G118" s="34"/>
      <c r="H118" s="39"/>
    </row>
    <row r="119" spans="1:8" s="2" customFormat="1" ht="16.899999999999999" customHeight="1">
      <c r="A119" s="34"/>
      <c r="B119" s="39"/>
      <c r="C119" s="282" t="s">
        <v>1</v>
      </c>
      <c r="D119" s="282" t="s">
        <v>231</v>
      </c>
      <c r="E119" s="17" t="s">
        <v>1</v>
      </c>
      <c r="F119" s="283">
        <v>0</v>
      </c>
      <c r="G119" s="34"/>
      <c r="H119" s="39"/>
    </row>
    <row r="120" spans="1:8" s="2" customFormat="1" ht="16.899999999999999" customHeight="1">
      <c r="A120" s="34"/>
      <c r="B120" s="39"/>
      <c r="C120" s="282" t="s">
        <v>1</v>
      </c>
      <c r="D120" s="282" t="s">
        <v>474</v>
      </c>
      <c r="E120" s="17" t="s">
        <v>1</v>
      </c>
      <c r="F120" s="283">
        <v>37.83</v>
      </c>
      <c r="G120" s="34"/>
      <c r="H120" s="39"/>
    </row>
    <row r="121" spans="1:8" s="2" customFormat="1" ht="16.899999999999999" customHeight="1">
      <c r="A121" s="34"/>
      <c r="B121" s="39"/>
      <c r="C121" s="282" t="s">
        <v>102</v>
      </c>
      <c r="D121" s="282" t="s">
        <v>215</v>
      </c>
      <c r="E121" s="17" t="s">
        <v>1</v>
      </c>
      <c r="F121" s="283">
        <v>87.68</v>
      </c>
      <c r="G121" s="34"/>
      <c r="H121" s="39"/>
    </row>
    <row r="122" spans="1:8" s="2" customFormat="1" ht="16.899999999999999" customHeight="1">
      <c r="A122" s="34"/>
      <c r="B122" s="39"/>
      <c r="C122" s="284" t="s">
        <v>963</v>
      </c>
      <c r="D122" s="34"/>
      <c r="E122" s="34"/>
      <c r="F122" s="34"/>
      <c r="G122" s="34"/>
      <c r="H122" s="39"/>
    </row>
    <row r="123" spans="1:8" s="2" customFormat="1" ht="16.899999999999999" customHeight="1">
      <c r="A123" s="34"/>
      <c r="B123" s="39"/>
      <c r="C123" s="282" t="s">
        <v>469</v>
      </c>
      <c r="D123" s="282" t="s">
        <v>470</v>
      </c>
      <c r="E123" s="17" t="s">
        <v>154</v>
      </c>
      <c r="F123" s="283">
        <v>87.68</v>
      </c>
      <c r="G123" s="34"/>
      <c r="H123" s="39"/>
    </row>
    <row r="124" spans="1:8" s="2" customFormat="1" ht="16.899999999999999" customHeight="1">
      <c r="A124" s="34"/>
      <c r="B124" s="39"/>
      <c r="C124" s="282" t="s">
        <v>475</v>
      </c>
      <c r="D124" s="282" t="s">
        <v>476</v>
      </c>
      <c r="E124" s="17" t="s">
        <v>154</v>
      </c>
      <c r="F124" s="283">
        <v>87.68</v>
      </c>
      <c r="G124" s="34"/>
      <c r="H124" s="39"/>
    </row>
    <row r="125" spans="1:8" s="2" customFormat="1" ht="16.899999999999999" customHeight="1">
      <c r="A125" s="34"/>
      <c r="B125" s="39"/>
      <c r="C125" s="278" t="s">
        <v>193</v>
      </c>
      <c r="D125" s="279" t="s">
        <v>1</v>
      </c>
      <c r="E125" s="280" t="s">
        <v>1</v>
      </c>
      <c r="F125" s="281">
        <v>62</v>
      </c>
      <c r="G125" s="34"/>
      <c r="H125" s="39"/>
    </row>
    <row r="126" spans="1:8" s="2" customFormat="1" ht="16.899999999999999" customHeight="1">
      <c r="A126" s="34"/>
      <c r="B126" s="39"/>
      <c r="C126" s="282" t="s">
        <v>1</v>
      </c>
      <c r="D126" s="282" t="s">
        <v>160</v>
      </c>
      <c r="E126" s="17" t="s">
        <v>1</v>
      </c>
      <c r="F126" s="283">
        <v>0</v>
      </c>
      <c r="G126" s="34"/>
      <c r="H126" s="39"/>
    </row>
    <row r="127" spans="1:8" s="2" customFormat="1" ht="16.899999999999999" customHeight="1">
      <c r="A127" s="34"/>
      <c r="B127" s="39"/>
      <c r="C127" s="282" t="s">
        <v>193</v>
      </c>
      <c r="D127" s="282" t="s">
        <v>194</v>
      </c>
      <c r="E127" s="17" t="s">
        <v>1</v>
      </c>
      <c r="F127" s="283">
        <v>62</v>
      </c>
      <c r="G127" s="34"/>
      <c r="H127" s="39"/>
    </row>
    <row r="128" spans="1:8" s="2" customFormat="1" ht="26.45" customHeight="1">
      <c r="A128" s="34"/>
      <c r="B128" s="39"/>
      <c r="C128" s="277" t="s">
        <v>967</v>
      </c>
      <c r="D128" s="277" t="s">
        <v>89</v>
      </c>
      <c r="E128" s="34"/>
      <c r="F128" s="34"/>
      <c r="G128" s="34"/>
      <c r="H128" s="39"/>
    </row>
    <row r="129" spans="1:8" s="2" customFormat="1" ht="16.899999999999999" customHeight="1">
      <c r="A129" s="34"/>
      <c r="B129" s="39"/>
      <c r="C129" s="278" t="s">
        <v>115</v>
      </c>
      <c r="D129" s="279" t="s">
        <v>1</v>
      </c>
      <c r="E129" s="280" t="s">
        <v>1</v>
      </c>
      <c r="F129" s="281">
        <v>10</v>
      </c>
      <c r="G129" s="34"/>
      <c r="H129" s="39"/>
    </row>
    <row r="130" spans="1:8" s="2" customFormat="1" ht="16.899999999999999" customHeight="1">
      <c r="A130" s="34"/>
      <c r="B130" s="39"/>
      <c r="C130" s="282" t="s">
        <v>1</v>
      </c>
      <c r="D130" s="282" t="s">
        <v>859</v>
      </c>
      <c r="E130" s="17" t="s">
        <v>1</v>
      </c>
      <c r="F130" s="283">
        <v>0</v>
      </c>
      <c r="G130" s="34"/>
      <c r="H130" s="39"/>
    </row>
    <row r="131" spans="1:8" s="2" customFormat="1" ht="16.899999999999999" customHeight="1">
      <c r="A131" s="34"/>
      <c r="B131" s="39"/>
      <c r="C131" s="282" t="s">
        <v>115</v>
      </c>
      <c r="D131" s="282" t="s">
        <v>860</v>
      </c>
      <c r="E131" s="17" t="s">
        <v>1</v>
      </c>
      <c r="F131" s="283">
        <v>10</v>
      </c>
      <c r="G131" s="34"/>
      <c r="H131" s="39"/>
    </row>
    <row r="132" spans="1:8" s="2" customFormat="1" ht="16.899999999999999" customHeight="1">
      <c r="A132" s="34"/>
      <c r="B132" s="39"/>
      <c r="C132" s="278" t="s">
        <v>113</v>
      </c>
      <c r="D132" s="279" t="s">
        <v>1</v>
      </c>
      <c r="E132" s="280" t="s">
        <v>1</v>
      </c>
      <c r="F132" s="281">
        <v>5.4</v>
      </c>
      <c r="G132" s="34"/>
      <c r="H132" s="39"/>
    </row>
    <row r="133" spans="1:8" s="2" customFormat="1" ht="16.899999999999999" customHeight="1">
      <c r="A133" s="34"/>
      <c r="B133" s="39"/>
      <c r="C133" s="282" t="s">
        <v>1</v>
      </c>
      <c r="D133" s="282" t="s">
        <v>869</v>
      </c>
      <c r="E133" s="17" t="s">
        <v>1</v>
      </c>
      <c r="F133" s="283">
        <v>0</v>
      </c>
      <c r="G133" s="34"/>
      <c r="H133" s="39"/>
    </row>
    <row r="134" spans="1:8" s="2" customFormat="1" ht="16.899999999999999" customHeight="1">
      <c r="A134" s="34"/>
      <c r="B134" s="39"/>
      <c r="C134" s="282" t="s">
        <v>1</v>
      </c>
      <c r="D134" s="282" t="s">
        <v>896</v>
      </c>
      <c r="E134" s="17" t="s">
        <v>1</v>
      </c>
      <c r="F134" s="283">
        <v>5.4</v>
      </c>
      <c r="G134" s="34"/>
      <c r="H134" s="39"/>
    </row>
    <row r="135" spans="1:8" s="2" customFormat="1" ht="16.899999999999999" customHeight="1">
      <c r="A135" s="34"/>
      <c r="B135" s="39"/>
      <c r="C135" s="282" t="s">
        <v>113</v>
      </c>
      <c r="D135" s="282" t="s">
        <v>215</v>
      </c>
      <c r="E135" s="17" t="s">
        <v>1</v>
      </c>
      <c r="F135" s="283">
        <v>5.4</v>
      </c>
      <c r="G135" s="34"/>
      <c r="H135" s="39"/>
    </row>
    <row r="136" spans="1:8" s="2" customFormat="1" ht="16.899999999999999" customHeight="1">
      <c r="A136" s="34"/>
      <c r="B136" s="39"/>
      <c r="C136" s="284" t="s">
        <v>963</v>
      </c>
      <c r="D136" s="34"/>
      <c r="E136" s="34"/>
      <c r="F136" s="34"/>
      <c r="G136" s="34"/>
      <c r="H136" s="39"/>
    </row>
    <row r="137" spans="1:8" s="2" customFormat="1" ht="22.5">
      <c r="A137" s="34"/>
      <c r="B137" s="39"/>
      <c r="C137" s="282" t="s">
        <v>546</v>
      </c>
      <c r="D137" s="282" t="s">
        <v>547</v>
      </c>
      <c r="E137" s="17" t="s">
        <v>154</v>
      </c>
      <c r="F137" s="283">
        <v>5.4</v>
      </c>
      <c r="G137" s="34"/>
      <c r="H137" s="39"/>
    </row>
    <row r="138" spans="1:8" s="2" customFormat="1" ht="22.5">
      <c r="A138" s="34"/>
      <c r="B138" s="39"/>
      <c r="C138" s="282" t="s">
        <v>552</v>
      </c>
      <c r="D138" s="282" t="s">
        <v>553</v>
      </c>
      <c r="E138" s="17" t="s">
        <v>154</v>
      </c>
      <c r="F138" s="283">
        <v>5.4</v>
      </c>
      <c r="G138" s="34"/>
      <c r="H138" s="39"/>
    </row>
    <row r="139" spans="1:8" s="2" customFormat="1" ht="16.899999999999999" customHeight="1">
      <c r="A139" s="34"/>
      <c r="B139" s="39"/>
      <c r="C139" s="278" t="s">
        <v>110</v>
      </c>
      <c r="D139" s="279" t="s">
        <v>1</v>
      </c>
      <c r="E139" s="280" t="s">
        <v>1</v>
      </c>
      <c r="F139" s="281">
        <v>30</v>
      </c>
      <c r="G139" s="34"/>
      <c r="H139" s="39"/>
    </row>
    <row r="140" spans="1:8" s="2" customFormat="1" ht="16.899999999999999" customHeight="1">
      <c r="A140" s="34"/>
      <c r="B140" s="39"/>
      <c r="C140" s="282" t="s">
        <v>1</v>
      </c>
      <c r="D140" s="282" t="s">
        <v>869</v>
      </c>
      <c r="E140" s="17" t="s">
        <v>1</v>
      </c>
      <c r="F140" s="283">
        <v>0</v>
      </c>
      <c r="G140" s="34"/>
      <c r="H140" s="39"/>
    </row>
    <row r="141" spans="1:8" s="2" customFormat="1" ht="16.899999999999999" customHeight="1">
      <c r="A141" s="34"/>
      <c r="B141" s="39"/>
      <c r="C141" s="282" t="s">
        <v>1</v>
      </c>
      <c r="D141" s="282" t="s">
        <v>98</v>
      </c>
      <c r="E141" s="17" t="s">
        <v>1</v>
      </c>
      <c r="F141" s="283">
        <v>30</v>
      </c>
      <c r="G141" s="34"/>
      <c r="H141" s="39"/>
    </row>
    <row r="142" spans="1:8" s="2" customFormat="1" ht="16.899999999999999" customHeight="1">
      <c r="A142" s="34"/>
      <c r="B142" s="39"/>
      <c r="C142" s="282" t="s">
        <v>110</v>
      </c>
      <c r="D142" s="282" t="s">
        <v>215</v>
      </c>
      <c r="E142" s="17" t="s">
        <v>1</v>
      </c>
      <c r="F142" s="283">
        <v>30</v>
      </c>
      <c r="G142" s="34"/>
      <c r="H142" s="39"/>
    </row>
    <row r="143" spans="1:8" s="2" customFormat="1" ht="16.899999999999999" customHeight="1">
      <c r="A143" s="34"/>
      <c r="B143" s="39"/>
      <c r="C143" s="284" t="s">
        <v>963</v>
      </c>
      <c r="D143" s="34"/>
      <c r="E143" s="34"/>
      <c r="F143" s="34"/>
      <c r="G143" s="34"/>
      <c r="H143" s="39"/>
    </row>
    <row r="144" spans="1:8" s="2" customFormat="1" ht="16.899999999999999" customHeight="1">
      <c r="A144" s="34"/>
      <c r="B144" s="39"/>
      <c r="C144" s="282" t="s">
        <v>216</v>
      </c>
      <c r="D144" s="282" t="s">
        <v>217</v>
      </c>
      <c r="E144" s="17" t="s">
        <v>184</v>
      </c>
      <c r="F144" s="283">
        <v>30</v>
      </c>
      <c r="G144" s="34"/>
      <c r="H144" s="39"/>
    </row>
    <row r="145" spans="1:8" s="2" customFormat="1" ht="16.899999999999999" customHeight="1">
      <c r="A145" s="34"/>
      <c r="B145" s="39"/>
      <c r="C145" s="282" t="s">
        <v>586</v>
      </c>
      <c r="D145" s="282" t="s">
        <v>587</v>
      </c>
      <c r="E145" s="17" t="s">
        <v>588</v>
      </c>
      <c r="F145" s="283">
        <v>66.599999999999994</v>
      </c>
      <c r="G145" s="34"/>
      <c r="H145" s="39"/>
    </row>
    <row r="146" spans="1:8" s="2" customFormat="1" ht="16.899999999999999" customHeight="1">
      <c r="A146" s="34"/>
      <c r="B146" s="39"/>
      <c r="C146" s="278" t="s">
        <v>107</v>
      </c>
      <c r="D146" s="279" t="s">
        <v>1</v>
      </c>
      <c r="E146" s="280" t="s">
        <v>1</v>
      </c>
      <c r="F146" s="281">
        <v>7</v>
      </c>
      <c r="G146" s="34"/>
      <c r="H146" s="39"/>
    </row>
    <row r="147" spans="1:8" s="2" customFormat="1" ht="16.899999999999999" customHeight="1">
      <c r="A147" s="34"/>
      <c r="B147" s="39"/>
      <c r="C147" s="282" t="s">
        <v>1</v>
      </c>
      <c r="D147" s="282" t="s">
        <v>875</v>
      </c>
      <c r="E147" s="17" t="s">
        <v>1</v>
      </c>
      <c r="F147" s="283">
        <v>0</v>
      </c>
      <c r="G147" s="34"/>
      <c r="H147" s="39"/>
    </row>
    <row r="148" spans="1:8" s="2" customFormat="1" ht="16.899999999999999" customHeight="1">
      <c r="A148" s="34"/>
      <c r="B148" s="39"/>
      <c r="C148" s="282" t="s">
        <v>1</v>
      </c>
      <c r="D148" s="282" t="s">
        <v>156</v>
      </c>
      <c r="E148" s="17" t="s">
        <v>1</v>
      </c>
      <c r="F148" s="283">
        <v>4</v>
      </c>
      <c r="G148" s="34"/>
      <c r="H148" s="39"/>
    </row>
    <row r="149" spans="1:8" s="2" customFormat="1" ht="16.899999999999999" customHeight="1">
      <c r="A149" s="34"/>
      <c r="B149" s="39"/>
      <c r="C149" s="282" t="s">
        <v>1</v>
      </c>
      <c r="D149" s="282" t="s">
        <v>876</v>
      </c>
      <c r="E149" s="17" t="s">
        <v>1</v>
      </c>
      <c r="F149" s="283">
        <v>0</v>
      </c>
      <c r="G149" s="34"/>
      <c r="H149" s="39"/>
    </row>
    <row r="150" spans="1:8" s="2" customFormat="1" ht="16.899999999999999" customHeight="1">
      <c r="A150" s="34"/>
      <c r="B150" s="39"/>
      <c r="C150" s="282" t="s">
        <v>1</v>
      </c>
      <c r="D150" s="282" t="s">
        <v>166</v>
      </c>
      <c r="E150" s="17" t="s">
        <v>1</v>
      </c>
      <c r="F150" s="283">
        <v>3</v>
      </c>
      <c r="G150" s="34"/>
      <c r="H150" s="39"/>
    </row>
    <row r="151" spans="1:8" s="2" customFormat="1" ht="16.899999999999999" customHeight="1">
      <c r="A151" s="34"/>
      <c r="B151" s="39"/>
      <c r="C151" s="282" t="s">
        <v>107</v>
      </c>
      <c r="D151" s="282" t="s">
        <v>215</v>
      </c>
      <c r="E151" s="17" t="s">
        <v>1</v>
      </c>
      <c r="F151" s="283">
        <v>7</v>
      </c>
      <c r="G151" s="34"/>
      <c r="H151" s="39"/>
    </row>
    <row r="152" spans="1:8" s="2" customFormat="1" ht="16.899999999999999" customHeight="1">
      <c r="A152" s="34"/>
      <c r="B152" s="39"/>
      <c r="C152" s="284" t="s">
        <v>963</v>
      </c>
      <c r="D152" s="34"/>
      <c r="E152" s="34"/>
      <c r="F152" s="34"/>
      <c r="G152" s="34"/>
      <c r="H152" s="39"/>
    </row>
    <row r="153" spans="1:8" s="2" customFormat="1" ht="16.899999999999999" customHeight="1">
      <c r="A153" s="34"/>
      <c r="B153" s="39"/>
      <c r="C153" s="282" t="s">
        <v>227</v>
      </c>
      <c r="D153" s="282" t="s">
        <v>228</v>
      </c>
      <c r="E153" s="17" t="s">
        <v>184</v>
      </c>
      <c r="F153" s="283">
        <v>7</v>
      </c>
      <c r="G153" s="34"/>
      <c r="H153" s="39"/>
    </row>
    <row r="154" spans="1:8" s="2" customFormat="1" ht="16.899999999999999" customHeight="1">
      <c r="A154" s="34"/>
      <c r="B154" s="39"/>
      <c r="C154" s="282" t="s">
        <v>586</v>
      </c>
      <c r="D154" s="282" t="s">
        <v>587</v>
      </c>
      <c r="E154" s="17" t="s">
        <v>588</v>
      </c>
      <c r="F154" s="283">
        <v>66.599999999999994</v>
      </c>
      <c r="G154" s="34"/>
      <c r="H154" s="39"/>
    </row>
    <row r="155" spans="1:8" s="2" customFormat="1" ht="16.899999999999999" customHeight="1">
      <c r="A155" s="34"/>
      <c r="B155" s="39"/>
      <c r="C155" s="278" t="s">
        <v>105</v>
      </c>
      <c r="D155" s="279" t="s">
        <v>1</v>
      </c>
      <c r="E155" s="280" t="s">
        <v>1</v>
      </c>
      <c r="F155" s="281">
        <v>57.683999999999997</v>
      </c>
      <c r="G155" s="34"/>
      <c r="H155" s="39"/>
    </row>
    <row r="156" spans="1:8" s="2" customFormat="1" ht="16.899999999999999" customHeight="1">
      <c r="A156" s="34"/>
      <c r="B156" s="39"/>
      <c r="C156" s="282" t="s">
        <v>105</v>
      </c>
      <c r="D156" s="282" t="s">
        <v>595</v>
      </c>
      <c r="E156" s="17" t="s">
        <v>1</v>
      </c>
      <c r="F156" s="283">
        <v>57.683999999999997</v>
      </c>
      <c r="G156" s="34"/>
      <c r="H156" s="39"/>
    </row>
    <row r="157" spans="1:8" s="2" customFormat="1" ht="16.899999999999999" customHeight="1">
      <c r="A157" s="34"/>
      <c r="B157" s="39"/>
      <c r="C157" s="278" t="s">
        <v>119</v>
      </c>
      <c r="D157" s="279" t="s">
        <v>1</v>
      </c>
      <c r="E157" s="280" t="s">
        <v>1</v>
      </c>
      <c r="F157" s="281">
        <v>66.599999999999994</v>
      </c>
      <c r="G157" s="34"/>
      <c r="H157" s="39"/>
    </row>
    <row r="158" spans="1:8" s="2" customFormat="1" ht="16.899999999999999" customHeight="1">
      <c r="A158" s="34"/>
      <c r="B158" s="39"/>
      <c r="C158" s="282" t="s">
        <v>119</v>
      </c>
      <c r="D158" s="282" t="s">
        <v>590</v>
      </c>
      <c r="E158" s="17" t="s">
        <v>1</v>
      </c>
      <c r="F158" s="283">
        <v>66.599999999999994</v>
      </c>
      <c r="G158" s="34"/>
      <c r="H158" s="39"/>
    </row>
    <row r="159" spans="1:8" s="2" customFormat="1" ht="16.899999999999999" customHeight="1">
      <c r="A159" s="34"/>
      <c r="B159" s="39"/>
      <c r="C159" s="284" t="s">
        <v>963</v>
      </c>
      <c r="D159" s="34"/>
      <c r="E159" s="34"/>
      <c r="F159" s="34"/>
      <c r="G159" s="34"/>
      <c r="H159" s="39"/>
    </row>
    <row r="160" spans="1:8" s="2" customFormat="1" ht="16.899999999999999" customHeight="1">
      <c r="A160" s="34"/>
      <c r="B160" s="39"/>
      <c r="C160" s="282" t="s">
        <v>586</v>
      </c>
      <c r="D160" s="282" t="s">
        <v>587</v>
      </c>
      <c r="E160" s="17" t="s">
        <v>588</v>
      </c>
      <c r="F160" s="283">
        <v>66.599999999999994</v>
      </c>
      <c r="G160" s="34"/>
      <c r="H160" s="39"/>
    </row>
    <row r="161" spans="1:8" s="2" customFormat="1" ht="33.75">
      <c r="A161" s="34"/>
      <c r="B161" s="39"/>
      <c r="C161" s="282" t="s">
        <v>843</v>
      </c>
      <c r="D161" s="282" t="s">
        <v>844</v>
      </c>
      <c r="E161" s="17" t="s">
        <v>588</v>
      </c>
      <c r="F161" s="283">
        <v>89.658000000000001</v>
      </c>
      <c r="G161" s="34"/>
      <c r="H161" s="39"/>
    </row>
    <row r="162" spans="1:8" s="2" customFormat="1" ht="16.899999999999999" customHeight="1">
      <c r="A162" s="34"/>
      <c r="B162" s="39"/>
      <c r="C162" s="278" t="s">
        <v>121</v>
      </c>
      <c r="D162" s="279" t="s">
        <v>1</v>
      </c>
      <c r="E162" s="280" t="s">
        <v>1</v>
      </c>
      <c r="F162" s="281">
        <v>23.058</v>
      </c>
      <c r="G162" s="34"/>
      <c r="H162" s="39"/>
    </row>
    <row r="163" spans="1:8" s="2" customFormat="1" ht="16.899999999999999" customHeight="1">
      <c r="A163" s="34"/>
      <c r="B163" s="39"/>
      <c r="C163" s="282" t="s">
        <v>121</v>
      </c>
      <c r="D163" s="282" t="s">
        <v>600</v>
      </c>
      <c r="E163" s="17" t="s">
        <v>1</v>
      </c>
      <c r="F163" s="283">
        <v>23.058</v>
      </c>
      <c r="G163" s="34"/>
      <c r="H163" s="39"/>
    </row>
    <row r="164" spans="1:8" s="2" customFormat="1" ht="16.899999999999999" customHeight="1">
      <c r="A164" s="34"/>
      <c r="B164" s="39"/>
      <c r="C164" s="284" t="s">
        <v>963</v>
      </c>
      <c r="D164" s="34"/>
      <c r="E164" s="34"/>
      <c r="F164" s="34"/>
      <c r="G164" s="34"/>
      <c r="H164" s="39"/>
    </row>
    <row r="165" spans="1:8" s="2" customFormat="1" ht="16.899999999999999" customHeight="1">
      <c r="A165" s="34"/>
      <c r="B165" s="39"/>
      <c r="C165" s="282" t="s">
        <v>597</v>
      </c>
      <c r="D165" s="282" t="s">
        <v>598</v>
      </c>
      <c r="E165" s="17" t="s">
        <v>588</v>
      </c>
      <c r="F165" s="283">
        <v>23.058</v>
      </c>
      <c r="G165" s="34"/>
      <c r="H165" s="39"/>
    </row>
    <row r="166" spans="1:8" s="2" customFormat="1" ht="33.75">
      <c r="A166" s="34"/>
      <c r="B166" s="39"/>
      <c r="C166" s="282" t="s">
        <v>843</v>
      </c>
      <c r="D166" s="282" t="s">
        <v>844</v>
      </c>
      <c r="E166" s="17" t="s">
        <v>588</v>
      </c>
      <c r="F166" s="283">
        <v>89.658000000000001</v>
      </c>
      <c r="G166" s="34"/>
      <c r="H166" s="39"/>
    </row>
    <row r="167" spans="1:8" s="2" customFormat="1" ht="16.899999999999999" customHeight="1">
      <c r="A167" s="34"/>
      <c r="B167" s="39"/>
      <c r="C167" s="278" t="s">
        <v>99</v>
      </c>
      <c r="D167" s="279" t="s">
        <v>1</v>
      </c>
      <c r="E167" s="280" t="s">
        <v>1</v>
      </c>
      <c r="F167" s="281">
        <v>151.80000000000001</v>
      </c>
      <c r="G167" s="34"/>
      <c r="H167" s="39"/>
    </row>
    <row r="168" spans="1:8" s="2" customFormat="1" ht="16.899999999999999" customHeight="1">
      <c r="A168" s="34"/>
      <c r="B168" s="39"/>
      <c r="C168" s="282" t="s">
        <v>1</v>
      </c>
      <c r="D168" s="282" t="s">
        <v>561</v>
      </c>
      <c r="E168" s="17" t="s">
        <v>1</v>
      </c>
      <c r="F168" s="283">
        <v>0</v>
      </c>
      <c r="G168" s="34"/>
      <c r="H168" s="39"/>
    </row>
    <row r="169" spans="1:8" s="2" customFormat="1" ht="16.899999999999999" customHeight="1">
      <c r="A169" s="34"/>
      <c r="B169" s="39"/>
      <c r="C169" s="282" t="s">
        <v>99</v>
      </c>
      <c r="D169" s="282" t="s">
        <v>100</v>
      </c>
      <c r="E169" s="17" t="s">
        <v>1</v>
      </c>
      <c r="F169" s="283">
        <v>151.80000000000001</v>
      </c>
      <c r="G169" s="34"/>
      <c r="H169" s="39"/>
    </row>
    <row r="170" spans="1:8" s="2" customFormat="1" ht="16.899999999999999" customHeight="1">
      <c r="A170" s="34"/>
      <c r="B170" s="39"/>
      <c r="C170" s="278" t="s">
        <v>104</v>
      </c>
      <c r="D170" s="279" t="s">
        <v>1</v>
      </c>
      <c r="E170" s="280" t="s">
        <v>1</v>
      </c>
      <c r="F170" s="281">
        <v>2</v>
      </c>
      <c r="G170" s="34"/>
      <c r="H170" s="39"/>
    </row>
    <row r="171" spans="1:8" s="2" customFormat="1" ht="16.899999999999999" customHeight="1">
      <c r="A171" s="34"/>
      <c r="B171" s="39"/>
      <c r="C171" s="282" t="s">
        <v>1</v>
      </c>
      <c r="D171" s="282" t="s">
        <v>160</v>
      </c>
      <c r="E171" s="17" t="s">
        <v>1</v>
      </c>
      <c r="F171" s="283">
        <v>0</v>
      </c>
      <c r="G171" s="34"/>
      <c r="H171" s="39"/>
    </row>
    <row r="172" spans="1:8" s="2" customFormat="1" ht="16.899999999999999" customHeight="1">
      <c r="A172" s="34"/>
      <c r="B172" s="39"/>
      <c r="C172" s="282" t="s">
        <v>1</v>
      </c>
      <c r="D172" s="282" t="s">
        <v>85</v>
      </c>
      <c r="E172" s="17" t="s">
        <v>1</v>
      </c>
      <c r="F172" s="283">
        <v>1</v>
      </c>
      <c r="G172" s="34"/>
      <c r="H172" s="39"/>
    </row>
    <row r="173" spans="1:8" s="2" customFormat="1" ht="16.899999999999999" customHeight="1">
      <c r="A173" s="34"/>
      <c r="B173" s="39"/>
      <c r="C173" s="282" t="s">
        <v>1</v>
      </c>
      <c r="D173" s="282" t="s">
        <v>283</v>
      </c>
      <c r="E173" s="17" t="s">
        <v>1</v>
      </c>
      <c r="F173" s="283">
        <v>0</v>
      </c>
      <c r="G173" s="34"/>
      <c r="H173" s="39"/>
    </row>
    <row r="174" spans="1:8" s="2" customFormat="1" ht="16.899999999999999" customHeight="1">
      <c r="A174" s="34"/>
      <c r="B174" s="39"/>
      <c r="C174" s="282" t="s">
        <v>1</v>
      </c>
      <c r="D174" s="282" t="s">
        <v>85</v>
      </c>
      <c r="E174" s="17" t="s">
        <v>1</v>
      </c>
      <c r="F174" s="283">
        <v>1</v>
      </c>
      <c r="G174" s="34"/>
      <c r="H174" s="39"/>
    </row>
    <row r="175" spans="1:8" s="2" customFormat="1" ht="16.899999999999999" customHeight="1">
      <c r="A175" s="34"/>
      <c r="B175" s="39"/>
      <c r="C175" s="282" t="s">
        <v>104</v>
      </c>
      <c r="D175" s="282" t="s">
        <v>215</v>
      </c>
      <c r="E175" s="17" t="s">
        <v>1</v>
      </c>
      <c r="F175" s="283">
        <v>2</v>
      </c>
      <c r="G175" s="34"/>
      <c r="H175" s="39"/>
    </row>
    <row r="176" spans="1:8" s="2" customFormat="1" ht="16.899999999999999" customHeight="1">
      <c r="A176" s="34"/>
      <c r="B176" s="39"/>
      <c r="C176" s="278" t="s">
        <v>117</v>
      </c>
      <c r="D176" s="279" t="s">
        <v>1</v>
      </c>
      <c r="E176" s="280" t="s">
        <v>1</v>
      </c>
      <c r="F176" s="281">
        <v>256.2</v>
      </c>
      <c r="G176" s="34"/>
      <c r="H176" s="39"/>
    </row>
    <row r="177" spans="1:8" s="2" customFormat="1" ht="16.899999999999999" customHeight="1">
      <c r="A177" s="34"/>
      <c r="B177" s="39"/>
      <c r="C177" s="282" t="s">
        <v>1</v>
      </c>
      <c r="D177" s="282" t="s">
        <v>869</v>
      </c>
      <c r="E177" s="17" t="s">
        <v>1</v>
      </c>
      <c r="F177" s="283">
        <v>0</v>
      </c>
      <c r="G177" s="34"/>
      <c r="H177" s="39"/>
    </row>
    <row r="178" spans="1:8" s="2" customFormat="1" ht="16.899999999999999" customHeight="1">
      <c r="A178" s="34"/>
      <c r="B178" s="39"/>
      <c r="C178" s="282" t="s">
        <v>117</v>
      </c>
      <c r="D178" s="282" t="s">
        <v>870</v>
      </c>
      <c r="E178" s="17" t="s">
        <v>1</v>
      </c>
      <c r="F178" s="283">
        <v>256.2</v>
      </c>
      <c r="G178" s="34"/>
      <c r="H178" s="39"/>
    </row>
    <row r="179" spans="1:8" s="2" customFormat="1" ht="16.899999999999999" customHeight="1">
      <c r="A179" s="34"/>
      <c r="B179" s="39"/>
      <c r="C179" s="284" t="s">
        <v>963</v>
      </c>
      <c r="D179" s="34"/>
      <c r="E179" s="34"/>
      <c r="F179" s="34"/>
      <c r="G179" s="34"/>
      <c r="H179" s="39"/>
    </row>
    <row r="180" spans="1:8" s="2" customFormat="1" ht="16.899999999999999" customHeight="1">
      <c r="A180" s="34"/>
      <c r="B180" s="39"/>
      <c r="C180" s="282" t="s">
        <v>172</v>
      </c>
      <c r="D180" s="282" t="s">
        <v>173</v>
      </c>
      <c r="E180" s="17" t="s">
        <v>174</v>
      </c>
      <c r="F180" s="283">
        <v>256.2</v>
      </c>
      <c r="G180" s="34"/>
      <c r="H180" s="39"/>
    </row>
    <row r="181" spans="1:8" s="2" customFormat="1" ht="16.899999999999999" customHeight="1">
      <c r="A181" s="34"/>
      <c r="B181" s="39"/>
      <c r="C181" s="282" t="s">
        <v>177</v>
      </c>
      <c r="D181" s="282" t="s">
        <v>178</v>
      </c>
      <c r="E181" s="17" t="s">
        <v>174</v>
      </c>
      <c r="F181" s="283">
        <v>256.2</v>
      </c>
      <c r="G181" s="34"/>
      <c r="H181" s="39"/>
    </row>
    <row r="182" spans="1:8" s="2" customFormat="1" ht="16.899999999999999" customHeight="1">
      <c r="A182" s="34"/>
      <c r="B182" s="39"/>
      <c r="C182" s="282" t="s">
        <v>182</v>
      </c>
      <c r="D182" s="282" t="s">
        <v>183</v>
      </c>
      <c r="E182" s="17" t="s">
        <v>184</v>
      </c>
      <c r="F182" s="283">
        <v>12.81</v>
      </c>
      <c r="G182" s="34"/>
      <c r="H182" s="39"/>
    </row>
    <row r="183" spans="1:8" s="2" customFormat="1" ht="16.899999999999999" customHeight="1">
      <c r="A183" s="34"/>
      <c r="B183" s="39"/>
      <c r="C183" s="282" t="s">
        <v>597</v>
      </c>
      <c r="D183" s="282" t="s">
        <v>598</v>
      </c>
      <c r="E183" s="17" t="s">
        <v>588</v>
      </c>
      <c r="F183" s="283">
        <v>23.058</v>
      </c>
      <c r="G183" s="34"/>
      <c r="H183" s="39"/>
    </row>
    <row r="184" spans="1:8" s="2" customFormat="1" ht="16.899999999999999" customHeight="1">
      <c r="A184" s="34"/>
      <c r="B184" s="39"/>
      <c r="C184" s="278" t="s">
        <v>97</v>
      </c>
      <c r="D184" s="279" t="s">
        <v>1</v>
      </c>
      <c r="E184" s="280" t="s">
        <v>1</v>
      </c>
      <c r="F184" s="281">
        <v>30</v>
      </c>
      <c r="G184" s="34"/>
      <c r="H184" s="39"/>
    </row>
    <row r="185" spans="1:8" s="2" customFormat="1" ht="16.899999999999999" customHeight="1">
      <c r="A185" s="34"/>
      <c r="B185" s="39"/>
      <c r="C185" s="282" t="s">
        <v>1</v>
      </c>
      <c r="D185" s="282" t="s">
        <v>160</v>
      </c>
      <c r="E185" s="17" t="s">
        <v>1</v>
      </c>
      <c r="F185" s="283">
        <v>0</v>
      </c>
      <c r="G185" s="34"/>
      <c r="H185" s="39"/>
    </row>
    <row r="186" spans="1:8" s="2" customFormat="1" ht="16.899999999999999" customHeight="1">
      <c r="A186" s="34"/>
      <c r="B186" s="39"/>
      <c r="C186" s="282" t="s">
        <v>97</v>
      </c>
      <c r="D186" s="282" t="s">
        <v>98</v>
      </c>
      <c r="E186" s="17" t="s">
        <v>1</v>
      </c>
      <c r="F186" s="283">
        <v>30</v>
      </c>
      <c r="G186" s="34"/>
      <c r="H186" s="39"/>
    </row>
    <row r="187" spans="1:8" s="2" customFormat="1" ht="16.899999999999999" customHeight="1">
      <c r="A187" s="34"/>
      <c r="B187" s="39"/>
      <c r="C187" s="278" t="s">
        <v>102</v>
      </c>
      <c r="D187" s="279" t="s">
        <v>1</v>
      </c>
      <c r="E187" s="280" t="s">
        <v>1</v>
      </c>
      <c r="F187" s="281">
        <v>87.68</v>
      </c>
      <c r="G187" s="34"/>
      <c r="H187" s="39"/>
    </row>
    <row r="188" spans="1:8" s="2" customFormat="1" ht="16.899999999999999" customHeight="1">
      <c r="A188" s="34"/>
      <c r="B188" s="39"/>
      <c r="C188" s="282" t="s">
        <v>1</v>
      </c>
      <c r="D188" s="282" t="s">
        <v>160</v>
      </c>
      <c r="E188" s="17" t="s">
        <v>1</v>
      </c>
      <c r="F188" s="283">
        <v>0</v>
      </c>
      <c r="G188" s="34"/>
      <c r="H188" s="39"/>
    </row>
    <row r="189" spans="1:8" s="2" customFormat="1" ht="16.899999999999999" customHeight="1">
      <c r="A189" s="34"/>
      <c r="B189" s="39"/>
      <c r="C189" s="282" t="s">
        <v>1</v>
      </c>
      <c r="D189" s="282" t="s">
        <v>473</v>
      </c>
      <c r="E189" s="17" t="s">
        <v>1</v>
      </c>
      <c r="F189" s="283">
        <v>49.85</v>
      </c>
      <c r="G189" s="34"/>
      <c r="H189" s="39"/>
    </row>
    <row r="190" spans="1:8" s="2" customFormat="1" ht="16.899999999999999" customHeight="1">
      <c r="A190" s="34"/>
      <c r="B190" s="39"/>
      <c r="C190" s="282" t="s">
        <v>1</v>
      </c>
      <c r="D190" s="282" t="s">
        <v>231</v>
      </c>
      <c r="E190" s="17" t="s">
        <v>1</v>
      </c>
      <c r="F190" s="283">
        <v>0</v>
      </c>
      <c r="G190" s="34"/>
      <c r="H190" s="39"/>
    </row>
    <row r="191" spans="1:8" s="2" customFormat="1" ht="16.899999999999999" customHeight="1">
      <c r="A191" s="34"/>
      <c r="B191" s="39"/>
      <c r="C191" s="282" t="s">
        <v>1</v>
      </c>
      <c r="D191" s="282" t="s">
        <v>474</v>
      </c>
      <c r="E191" s="17" t="s">
        <v>1</v>
      </c>
      <c r="F191" s="283">
        <v>37.83</v>
      </c>
      <c r="G191" s="34"/>
      <c r="H191" s="39"/>
    </row>
    <row r="192" spans="1:8" s="2" customFormat="1" ht="16.899999999999999" customHeight="1">
      <c r="A192" s="34"/>
      <c r="B192" s="39"/>
      <c r="C192" s="282" t="s">
        <v>102</v>
      </c>
      <c r="D192" s="282" t="s">
        <v>215</v>
      </c>
      <c r="E192" s="17" t="s">
        <v>1</v>
      </c>
      <c r="F192" s="283">
        <v>87.68</v>
      </c>
      <c r="G192" s="34"/>
      <c r="H192" s="39"/>
    </row>
    <row r="193" spans="1:8" s="2" customFormat="1" ht="16.899999999999999" customHeight="1">
      <c r="A193" s="34"/>
      <c r="B193" s="39"/>
      <c r="C193" s="278" t="s">
        <v>193</v>
      </c>
      <c r="D193" s="279" t="s">
        <v>1</v>
      </c>
      <c r="E193" s="280" t="s">
        <v>1</v>
      </c>
      <c r="F193" s="281">
        <v>62</v>
      </c>
      <c r="G193" s="34"/>
      <c r="H193" s="39"/>
    </row>
    <row r="194" spans="1:8" s="2" customFormat="1" ht="16.899999999999999" customHeight="1">
      <c r="A194" s="34"/>
      <c r="B194" s="39"/>
      <c r="C194" s="282" t="s">
        <v>1</v>
      </c>
      <c r="D194" s="282" t="s">
        <v>160</v>
      </c>
      <c r="E194" s="17" t="s">
        <v>1</v>
      </c>
      <c r="F194" s="283">
        <v>0</v>
      </c>
      <c r="G194" s="34"/>
      <c r="H194" s="39"/>
    </row>
    <row r="195" spans="1:8" s="2" customFormat="1" ht="16.899999999999999" customHeight="1">
      <c r="A195" s="34"/>
      <c r="B195" s="39"/>
      <c r="C195" s="282" t="s">
        <v>193</v>
      </c>
      <c r="D195" s="282" t="s">
        <v>194</v>
      </c>
      <c r="E195" s="17" t="s">
        <v>1</v>
      </c>
      <c r="F195" s="283">
        <v>62</v>
      </c>
      <c r="G195" s="34"/>
      <c r="H195" s="39"/>
    </row>
    <row r="196" spans="1:8" s="2" customFormat="1" ht="26.45" customHeight="1">
      <c r="A196" s="34"/>
      <c r="B196" s="39"/>
      <c r="C196" s="277" t="s">
        <v>968</v>
      </c>
      <c r="D196" s="277" t="s">
        <v>92</v>
      </c>
      <c r="E196" s="34"/>
      <c r="F196" s="34"/>
      <c r="G196" s="34"/>
      <c r="H196" s="39"/>
    </row>
    <row r="197" spans="1:8" s="2" customFormat="1" ht="16.899999999999999" customHeight="1">
      <c r="A197" s="34"/>
      <c r="B197" s="39"/>
      <c r="C197" s="278" t="s">
        <v>907</v>
      </c>
      <c r="D197" s="279" t="s">
        <v>1</v>
      </c>
      <c r="E197" s="280" t="s">
        <v>1</v>
      </c>
      <c r="F197" s="281">
        <v>242</v>
      </c>
      <c r="G197" s="34"/>
      <c r="H197" s="39"/>
    </row>
    <row r="198" spans="1:8" s="2" customFormat="1" ht="16.899999999999999" customHeight="1">
      <c r="A198" s="34"/>
      <c r="B198" s="39"/>
      <c r="C198" s="282" t="s">
        <v>907</v>
      </c>
      <c r="D198" s="282" t="s">
        <v>908</v>
      </c>
      <c r="E198" s="17" t="s">
        <v>1</v>
      </c>
      <c r="F198" s="283">
        <v>242</v>
      </c>
      <c r="G198" s="34"/>
      <c r="H198" s="39"/>
    </row>
    <row r="199" spans="1:8" s="2" customFormat="1" ht="16.899999999999999" customHeight="1">
      <c r="A199" s="34"/>
      <c r="B199" s="39"/>
      <c r="C199" s="284" t="s">
        <v>963</v>
      </c>
      <c r="D199" s="34"/>
      <c r="E199" s="34"/>
      <c r="F199" s="34"/>
      <c r="G199" s="34"/>
      <c r="H199" s="39"/>
    </row>
    <row r="200" spans="1:8" s="2" customFormat="1" ht="16.899999999999999" customHeight="1">
      <c r="A200" s="34"/>
      <c r="B200" s="39"/>
      <c r="C200" s="282" t="s">
        <v>910</v>
      </c>
      <c r="D200" s="282" t="s">
        <v>911</v>
      </c>
      <c r="E200" s="17" t="s">
        <v>258</v>
      </c>
      <c r="F200" s="283">
        <v>242</v>
      </c>
      <c r="G200" s="34"/>
      <c r="H200" s="39"/>
    </row>
    <row r="201" spans="1:8" s="2" customFormat="1" ht="16.899999999999999" customHeight="1">
      <c r="A201" s="34"/>
      <c r="B201" s="39"/>
      <c r="C201" s="282" t="s">
        <v>921</v>
      </c>
      <c r="D201" s="282" t="s">
        <v>922</v>
      </c>
      <c r="E201" s="17" t="s">
        <v>258</v>
      </c>
      <c r="F201" s="283">
        <v>242</v>
      </c>
      <c r="G201" s="34"/>
      <c r="H201" s="39"/>
    </row>
    <row r="202" spans="1:8" s="2" customFormat="1" ht="16.899999999999999" customHeight="1">
      <c r="A202" s="34"/>
      <c r="B202" s="39"/>
      <c r="C202" s="282" t="s">
        <v>918</v>
      </c>
      <c r="D202" s="282" t="s">
        <v>919</v>
      </c>
      <c r="E202" s="17" t="s">
        <v>258</v>
      </c>
      <c r="F202" s="283">
        <v>242</v>
      </c>
      <c r="G202" s="34"/>
      <c r="H202" s="39"/>
    </row>
    <row r="203" spans="1:8" s="2" customFormat="1" ht="16.899999999999999" customHeight="1">
      <c r="A203" s="34"/>
      <c r="B203" s="39"/>
      <c r="C203" s="282" t="s">
        <v>915</v>
      </c>
      <c r="D203" s="282" t="s">
        <v>916</v>
      </c>
      <c r="E203" s="17" t="s">
        <v>258</v>
      </c>
      <c r="F203" s="283">
        <v>242</v>
      </c>
      <c r="G203" s="34"/>
      <c r="H203" s="39"/>
    </row>
    <row r="204" spans="1:8" s="2" customFormat="1" ht="26.45" customHeight="1">
      <c r="A204" s="34"/>
      <c r="B204" s="39"/>
      <c r="C204" s="277" t="s">
        <v>969</v>
      </c>
      <c r="D204" s="277" t="s">
        <v>95</v>
      </c>
      <c r="E204" s="34"/>
      <c r="F204" s="34"/>
      <c r="G204" s="34"/>
      <c r="H204" s="39"/>
    </row>
    <row r="205" spans="1:8" s="2" customFormat="1" ht="16.899999999999999" customHeight="1">
      <c r="A205" s="34"/>
      <c r="B205" s="39"/>
      <c r="C205" s="278" t="s">
        <v>924</v>
      </c>
      <c r="D205" s="279" t="s">
        <v>1</v>
      </c>
      <c r="E205" s="280" t="s">
        <v>1</v>
      </c>
      <c r="F205" s="281">
        <v>2.34</v>
      </c>
      <c r="G205" s="34"/>
      <c r="H205" s="39"/>
    </row>
    <row r="206" spans="1:8" s="2" customFormat="1" ht="16.899999999999999" customHeight="1">
      <c r="A206" s="34"/>
      <c r="B206" s="39"/>
      <c r="C206" s="282" t="s">
        <v>1</v>
      </c>
      <c r="D206" s="282" t="s">
        <v>82</v>
      </c>
      <c r="E206" s="17" t="s">
        <v>1</v>
      </c>
      <c r="F206" s="283">
        <v>0</v>
      </c>
      <c r="G206" s="34"/>
      <c r="H206" s="39"/>
    </row>
    <row r="207" spans="1:8" s="2" customFormat="1" ht="16.899999999999999" customHeight="1">
      <c r="A207" s="34"/>
      <c r="B207" s="39"/>
      <c r="C207" s="282" t="s">
        <v>924</v>
      </c>
      <c r="D207" s="282" t="s">
        <v>938</v>
      </c>
      <c r="E207" s="17" t="s">
        <v>1</v>
      </c>
      <c r="F207" s="283">
        <v>2.34</v>
      </c>
      <c r="G207" s="34"/>
      <c r="H207" s="39"/>
    </row>
    <row r="208" spans="1:8" s="2" customFormat="1" ht="16.899999999999999" customHeight="1">
      <c r="A208" s="34"/>
      <c r="B208" s="39"/>
      <c r="C208" s="284" t="s">
        <v>963</v>
      </c>
      <c r="D208" s="34"/>
      <c r="E208" s="34"/>
      <c r="F208" s="34"/>
      <c r="G208" s="34"/>
      <c r="H208" s="39"/>
    </row>
    <row r="209" spans="1:8" s="2" customFormat="1" ht="22.5">
      <c r="A209" s="34"/>
      <c r="B209" s="39"/>
      <c r="C209" s="282" t="s">
        <v>934</v>
      </c>
      <c r="D209" s="282" t="s">
        <v>935</v>
      </c>
      <c r="E209" s="17" t="s">
        <v>238</v>
      </c>
      <c r="F209" s="283">
        <v>2.34</v>
      </c>
      <c r="G209" s="34"/>
      <c r="H209" s="39"/>
    </row>
    <row r="210" spans="1:8" s="2" customFormat="1" ht="22.5">
      <c r="A210" s="34"/>
      <c r="B210" s="39"/>
      <c r="C210" s="282" t="s">
        <v>945</v>
      </c>
      <c r="D210" s="282" t="s">
        <v>946</v>
      </c>
      <c r="E210" s="17" t="s">
        <v>238</v>
      </c>
      <c r="F210" s="283">
        <v>2.34</v>
      </c>
      <c r="G210" s="34"/>
      <c r="H210" s="39"/>
    </row>
    <row r="211" spans="1:8" s="2" customFormat="1" ht="7.35" customHeight="1">
      <c r="A211" s="34"/>
      <c r="B211" s="151"/>
      <c r="C211" s="152"/>
      <c r="D211" s="152"/>
      <c r="E211" s="152"/>
      <c r="F211" s="152"/>
      <c r="G211" s="152"/>
      <c r="H211" s="39"/>
    </row>
    <row r="212" spans="1:8" s="2" customFormat="1">
      <c r="A212" s="34"/>
      <c r="B212" s="34"/>
      <c r="C212" s="34"/>
      <c r="D212" s="34"/>
      <c r="E212" s="34"/>
      <c r="F212" s="34"/>
      <c r="G212" s="34"/>
      <c r="H212" s="34"/>
    </row>
  </sheetData>
  <sheetProtection algorithmName="SHA-512" hashValue="2STu4EJg/euT9XOgpWWMrowS9AYAXLLNZzTqaAN++5yvwsH7KjRb1+QCY/0JX4O4uf035W3jpt9DlMOm4TmynA==" saltValue="xfZuQmz6ztlSqs2Xwdq1OtsY4/TjTy0FujGUZpLjz9IQ3/6D4Ltazb5X/BCukJUKN9rsfL71TnirHvG4Yq+MHw==" spinCount="100000" sheet="1" objects="1" scenarios="1" formatColumns="0" formatRows="0"/>
  <mergeCells count="2">
    <mergeCell ref="D5:F5"/>
    <mergeCell ref="D6:F6"/>
  </mergeCells>
  <pageMargins left="0.7" right="0.7" top="0.78740157499999996" bottom="0.78740157499999996" header="0.3" footer="0.3"/>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12</vt:i4>
      </vt:variant>
    </vt:vector>
  </HeadingPairs>
  <TitlesOfParts>
    <vt:vector size="18" baseType="lpstr">
      <vt:lpstr>Rekapitulace stavby</vt:lpstr>
      <vt:lpstr>SO 01 - Oprava kolejí a v...</vt:lpstr>
      <vt:lpstr>SO 02 - Oprava GPK koleje...</vt:lpstr>
      <vt:lpstr>SO 03 - Oprava hmoždinek ...</vt:lpstr>
      <vt:lpstr>VON - Vedlejší a ostatní ...</vt:lpstr>
      <vt:lpstr>Seznam figur</vt:lpstr>
      <vt:lpstr>'Rekapitulace stavby'!Názvy_tisku</vt:lpstr>
      <vt:lpstr>'Seznam figur'!Názvy_tisku</vt:lpstr>
      <vt:lpstr>'SO 01 - Oprava kolejí a v...'!Názvy_tisku</vt:lpstr>
      <vt:lpstr>'SO 02 - Oprava GPK koleje...'!Názvy_tisku</vt:lpstr>
      <vt:lpstr>'SO 03 - Oprava hmoždinek ...'!Názvy_tisku</vt:lpstr>
      <vt:lpstr>'VON - Vedlejší a ostatní ...'!Názvy_tisku</vt:lpstr>
      <vt:lpstr>'Rekapitulace stavby'!Oblast_tisku</vt:lpstr>
      <vt:lpstr>'Seznam figur'!Oblast_tisku</vt:lpstr>
      <vt:lpstr>'SO 01 - Oprava kolejí a v...'!Oblast_tisku</vt:lpstr>
      <vt:lpstr>'SO 02 - Oprava GPK koleje...'!Oblast_tisku</vt:lpstr>
      <vt:lpstr>'SO 03 - Oprava hmoždinek ...'!Oblast_tisku</vt:lpstr>
      <vt:lpstr>'VON - Vedlejší a ostatní ...'!Oblast_tisku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Šatánek Jan, Ing.</dc:creator>
  <cp:lastModifiedBy>Duda Vlastimil, Ing.</cp:lastModifiedBy>
  <dcterms:created xsi:type="dcterms:W3CDTF">2020-06-02T05:33:05Z</dcterms:created>
  <dcterms:modified xsi:type="dcterms:W3CDTF">2020-06-09T05:46:40Z</dcterms:modified>
</cp:coreProperties>
</file>